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0" yWindow="36" windowWidth="9696" windowHeight="6540" activeTab="1"/>
  </bookViews>
  <sheets>
    <sheet name="APQvari" sheetId="1" r:id="rId1"/>
    <sheet name="riepilogo" sheetId="2" r:id="rId2"/>
    <sheet name="Foglio3" sheetId="3" r:id="rId3"/>
  </sheets>
  <definedNames>
    <definedName name="_xlnm.Print_Area" localSheetId="0">'APQvari'!$A$1:$C$87</definedName>
    <definedName name="_xlnm.Print_Area" localSheetId="1">'riepilogo'!$A$1:$C$50</definedName>
  </definedNames>
  <calcPr fullCalcOnLoad="1"/>
</workbook>
</file>

<file path=xl/sharedStrings.xml><?xml version="1.0" encoding="utf-8"?>
<sst xmlns="http://schemas.openxmlformats.org/spreadsheetml/2006/main" count="123" uniqueCount="93">
  <si>
    <t>Fonti</t>
  </si>
  <si>
    <t xml:space="preserve">A. STATO  </t>
  </si>
  <si>
    <t>- Completamenti</t>
  </si>
  <si>
    <t>- Studi di fattibilità (SDF)</t>
  </si>
  <si>
    <t>TOTALE A</t>
  </si>
  <si>
    <t>-Cofinanziamento SDF</t>
  </si>
  <si>
    <t>TOTALE B</t>
  </si>
  <si>
    <t>APQ 1: Infrastrutture di collegamento viario</t>
  </si>
  <si>
    <t>APQ 2 : Infrastrutture per il trasporto ferroviario e per sistemi di mobilità e scambio</t>
  </si>
  <si>
    <t>APQ 3:Attuazione del piano di programmazione sanitaria.</t>
  </si>
  <si>
    <t xml:space="preserve"> </t>
  </si>
  <si>
    <t>B. Regione</t>
  </si>
  <si>
    <t>B. Fondi U.E. 2000 - 2006</t>
  </si>
  <si>
    <t>Completamenti e studi di fattibilità Legge n. 208/98</t>
  </si>
  <si>
    <t>Accordo di Programma Val Basento</t>
  </si>
  <si>
    <t>I° Addendum CdP 1994-2000</t>
  </si>
  <si>
    <t>Legge n. 910/86</t>
  </si>
  <si>
    <t>Legge n. 611/96</t>
  </si>
  <si>
    <t>Legge n. 211/92</t>
  </si>
  <si>
    <t>Legge n. 240/90</t>
  </si>
  <si>
    <t>Soggetti Privati</t>
  </si>
  <si>
    <t>Delibera CIPE n. 74/97</t>
  </si>
  <si>
    <t>Min. LL.PP- ANAS</t>
  </si>
  <si>
    <t>A: Stato:</t>
  </si>
  <si>
    <t>A. Stato:</t>
  </si>
  <si>
    <t>Accordo Prog. Val Basento interporto Ferrandina</t>
  </si>
  <si>
    <t>A. Stato legge. 67/87,art.20</t>
  </si>
  <si>
    <t>TOTALE A+B+C</t>
  </si>
  <si>
    <t>Totale A</t>
  </si>
  <si>
    <t>TOTALE A+B</t>
  </si>
  <si>
    <t>TOTALE (A+B)</t>
  </si>
  <si>
    <t>Totale B</t>
  </si>
  <si>
    <t>Min Trasporti  di cui:</t>
  </si>
  <si>
    <t>-CdP Min FF.SS 1994 - 2000.</t>
  </si>
  <si>
    <t>-I° Addendum CdP 1994-2000</t>
  </si>
  <si>
    <t>-Legge n. 910/86</t>
  </si>
  <si>
    <t>-Legge n. 611/96</t>
  </si>
  <si>
    <t>-Legge n. 211/92</t>
  </si>
  <si>
    <t>-Legge n. 240/90</t>
  </si>
  <si>
    <t xml:space="preserve">Ministero della Sanità  legge 67/87 art. 20    </t>
  </si>
  <si>
    <t>Ferrovia MT La Martella Venusio</t>
  </si>
  <si>
    <t>Collegamento meccanizzato Potenza</t>
  </si>
  <si>
    <t>Edilizia sanitaria</t>
  </si>
  <si>
    <t>L.208/98 (CIPE 9.7.98):</t>
  </si>
  <si>
    <t>CdP Min FF.SS 1994 - 2000</t>
  </si>
  <si>
    <t>SDF Aeroprto ex L. 208/98</t>
  </si>
  <si>
    <t>- Completamenti (1)</t>
  </si>
  <si>
    <t>- Studi di fattibilità (2)</t>
  </si>
  <si>
    <t>NOTA (2)- escluso SDF aeroporto, incluso in APQ2</t>
  </si>
  <si>
    <t>-Cofinanziamento SDF (2)</t>
  </si>
  <si>
    <t>Ministero BB.CC. Cof. SDF</t>
  </si>
  <si>
    <t>Pres.Cons.Min. cof. SDF</t>
  </si>
  <si>
    <t>Completam.Del.CIPE n. 52/99</t>
  </si>
  <si>
    <t>a) Del. CIPE n. 52/99, di cui:</t>
  </si>
  <si>
    <t>Ministero del Tesoro, Bilancio e P.E: Del. CIPE n. 52/99, di cui:</t>
  </si>
  <si>
    <t>Accordo Prog. Val Basento incentivi sviluppo locale (Del. CIPE n. 120/99)</t>
  </si>
  <si>
    <t>NOTA (1)- opere diverse da quelle di viabilità  che sono inserite in APQ1</t>
  </si>
  <si>
    <t>Decreto Ministro Trasporti 68T/99 ex Protocollo 7/10/98 Val D'Agri</t>
  </si>
  <si>
    <t xml:space="preserve">TOTALE </t>
  </si>
  <si>
    <t>a) Ministero del Tesoro (Delibera CIPE n. 120/99)</t>
  </si>
  <si>
    <t>-Decreto Ministro Trasporti 68T/99 ex Protocollo 7/10/98 Val D'Agri</t>
  </si>
  <si>
    <t>Delibera CIPE n. 142/99</t>
  </si>
  <si>
    <t>C. Regione (fondi ordinari e P.O.R.)</t>
  </si>
  <si>
    <t>Delibera CIPE n.142/99</t>
  </si>
  <si>
    <t>Delibera CIPE n. 69/98</t>
  </si>
  <si>
    <t xml:space="preserve">Viabilità </t>
  </si>
  <si>
    <t>Fondi P.O.R. 2000-2006</t>
  </si>
  <si>
    <t>Totale       (Meuro)</t>
  </si>
  <si>
    <t xml:space="preserve">Quadro finanziario </t>
  </si>
  <si>
    <t>Totale           (Ml di lire)</t>
  </si>
  <si>
    <t>RIEPILOGO COMPLESSIVO</t>
  </si>
  <si>
    <t>Quadro finanziario (milioni di lire)</t>
  </si>
  <si>
    <t>Totale</t>
  </si>
  <si>
    <t>PCM cofinanziamento SDF</t>
  </si>
  <si>
    <t>Ministero BB.CC. cofinanziamento SDF</t>
  </si>
  <si>
    <t>Fondi Protocollo 7/10/998 ex Legge Finanziaria 2000 (1)</t>
  </si>
  <si>
    <t>(1) importo stimato</t>
  </si>
  <si>
    <t>a) Ministero del Tesoro Delib. CIPE n. 52/99:  di cui:</t>
  </si>
  <si>
    <t>Ministero del Tesoro delib. CIPE n. 142/99</t>
  </si>
  <si>
    <t>C. Regione</t>
  </si>
  <si>
    <t>D. Privati</t>
  </si>
  <si>
    <t>TOTALE A+B+C+D</t>
  </si>
  <si>
    <t>C. REGIONE BASILICATA</t>
  </si>
  <si>
    <t>D. PRIVATI</t>
  </si>
  <si>
    <t>B.  Fondi U.E. 2000-2006</t>
  </si>
  <si>
    <t xml:space="preserve">B. Fondi U.E. 2000-2006 </t>
  </si>
  <si>
    <t>TOTALE C</t>
  </si>
  <si>
    <t xml:space="preserve">     - PON Trasporti - Ferrovie dello Stato</t>
  </si>
  <si>
    <t xml:space="preserve">     - PON Trasporti - Strade e Autostrade</t>
  </si>
  <si>
    <t xml:space="preserve">(1) importo stimato. I costi di realizzazione delle opere sono stimati in lire 400 miliardi; nel corso della loro realizzazione si valuteranno le azioni necessarie a completare la copertura finanziaria effettivamente necessaria. </t>
  </si>
  <si>
    <t>Totale                        (Meuro)</t>
  </si>
  <si>
    <t xml:space="preserve">Totale                       </t>
  </si>
  <si>
    <t xml:space="preserve">Totale                      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</si>
</sst>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#,##0.000"/>
  </numFmts>
  <fonts count="6">
    <font>
      <sz val="10"/>
      <name val="Arial"/>
      <family val="0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3" fillId="0" borderId="2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wrapText="1"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3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3" fillId="0" borderId="3" xfId="0" applyFont="1" applyBorder="1" applyAlignment="1">
      <alignment horizontal="right" wrapText="1"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3" xfId="0" applyFont="1" applyBorder="1" applyAlignment="1" quotePrefix="1">
      <alignment horizontal="left"/>
    </xf>
    <xf numFmtId="0" fontId="3" fillId="0" borderId="7" xfId="0" applyFont="1" applyBorder="1" applyAlignment="1">
      <alignment horizontal="right" wrapText="1"/>
    </xf>
    <xf numFmtId="3" fontId="2" fillId="0" borderId="9" xfId="0" applyNumberFormat="1" applyFont="1" applyBorder="1" applyAlignment="1">
      <alignment horizontal="right"/>
    </xf>
    <xf numFmtId="0" fontId="3" fillId="0" borderId="3" xfId="0" applyFont="1" applyBorder="1" applyAlignment="1" quotePrefix="1">
      <alignment horizontal="left" wrapText="1"/>
    </xf>
    <xf numFmtId="3" fontId="3" fillId="0" borderId="6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3" fontId="3" fillId="0" borderId="9" xfId="0" applyNumberFormat="1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3" fontId="2" fillId="0" borderId="9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3" fontId="3" fillId="0" borderId="3" xfId="0" applyNumberFormat="1" applyFont="1" applyBorder="1" applyAlignment="1" applyProtection="1">
      <alignment/>
      <protection locked="0"/>
    </xf>
    <xf numFmtId="3" fontId="2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quotePrefix="1">
      <alignment horizontal="left" vertical="top" wrapText="1"/>
    </xf>
    <xf numFmtId="164" fontId="2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 quotePrefix="1">
      <alignment vertical="top" wrapText="1"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7" xfId="0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0" fontId="3" fillId="0" borderId="8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164" fontId="3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3" fontId="3" fillId="0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zoomScale="94" zoomScaleNormal="94" zoomScaleSheetLayoutView="75" workbookViewId="0" topLeftCell="A1">
      <selection activeCell="C5" sqref="C5"/>
    </sheetView>
  </sheetViews>
  <sheetFormatPr defaultColWidth="9.140625" defaultRowHeight="12.75"/>
  <cols>
    <col min="1" max="1" width="36.421875" style="0" customWidth="1"/>
    <col min="2" max="2" width="16.7109375" style="8" customWidth="1"/>
    <col min="3" max="3" width="16.57421875" style="0" customWidth="1"/>
  </cols>
  <sheetData>
    <row r="1" spans="1:4" ht="12.75">
      <c r="A1" s="3"/>
      <c r="B1" s="13"/>
      <c r="C1" s="6"/>
      <c r="D1" s="1"/>
    </row>
    <row r="2" spans="1:4" ht="12.75">
      <c r="A2" s="67" t="s">
        <v>7</v>
      </c>
      <c r="B2" s="13"/>
      <c r="C2" s="1"/>
      <c r="D2" s="1"/>
    </row>
    <row r="3" spans="1:4" ht="12.75">
      <c r="A3" s="68"/>
      <c r="B3" s="13"/>
      <c r="C3" s="2"/>
      <c r="D3" s="1"/>
    </row>
    <row r="4" spans="1:4" ht="12.75">
      <c r="A4" s="102" t="s">
        <v>71</v>
      </c>
      <c r="B4" s="101"/>
      <c r="C4" s="74"/>
      <c r="D4" s="1"/>
    </row>
    <row r="5" spans="1:4" ht="26.25">
      <c r="A5" s="17" t="s">
        <v>0</v>
      </c>
      <c r="B5" s="85" t="s">
        <v>72</v>
      </c>
      <c r="C5" s="85" t="s">
        <v>90</v>
      </c>
      <c r="D5" s="1"/>
    </row>
    <row r="6" spans="1:4" ht="12.75">
      <c r="A6" s="24" t="s">
        <v>23</v>
      </c>
      <c r="B6" s="19" t="s">
        <v>10</v>
      </c>
      <c r="C6" s="75"/>
      <c r="D6" s="1"/>
    </row>
    <row r="7" spans="1:4" ht="12.75">
      <c r="A7" s="18" t="s">
        <v>61</v>
      </c>
      <c r="B7" s="19">
        <v>38000</v>
      </c>
      <c r="C7" s="28">
        <f>(B7/1936.27)</f>
        <v>19.625362165400485</v>
      </c>
      <c r="D7" s="1"/>
    </row>
    <row r="8" spans="1:4" ht="12.75">
      <c r="A8" s="25" t="s">
        <v>52</v>
      </c>
      <c r="B8" s="19">
        <v>55000</v>
      </c>
      <c r="C8" s="28">
        <f aca="true" t="shared" si="0" ref="C8:C18">(B8/1936.27)</f>
        <v>28.405129449921755</v>
      </c>
      <c r="D8" s="1"/>
    </row>
    <row r="9" spans="1:4" ht="12.75">
      <c r="A9" s="25" t="s">
        <v>21</v>
      </c>
      <c r="B9" s="19">
        <v>70000</v>
      </c>
      <c r="C9" s="28">
        <f t="shared" si="0"/>
        <v>36.151982936264055</v>
      </c>
      <c r="D9" s="1"/>
    </row>
    <row r="10" spans="1:4" ht="26.25">
      <c r="A10" s="33" t="s">
        <v>75</v>
      </c>
      <c r="B10" s="105">
        <v>300000</v>
      </c>
      <c r="C10" s="28">
        <f t="shared" si="0"/>
        <v>154.93706972684595</v>
      </c>
      <c r="D10" s="1"/>
    </row>
    <row r="11" spans="1:4" ht="12.75">
      <c r="A11" s="26" t="s">
        <v>22</v>
      </c>
      <c r="B11" s="19">
        <v>197000</v>
      </c>
      <c r="C11" s="28">
        <f t="shared" si="0"/>
        <v>101.74200912062884</v>
      </c>
      <c r="D11" s="1"/>
    </row>
    <row r="12" spans="1:4" ht="12.75">
      <c r="A12" s="57" t="s">
        <v>28</v>
      </c>
      <c r="B12" s="58">
        <f>SUM(B7:B11)</f>
        <v>660000</v>
      </c>
      <c r="C12" s="86">
        <f t="shared" si="0"/>
        <v>340.8615533990611</v>
      </c>
      <c r="D12" s="1"/>
    </row>
    <row r="13" spans="1:4" ht="12.75">
      <c r="A13" s="39"/>
      <c r="B13" s="40"/>
      <c r="C13" s="75"/>
      <c r="D13" s="1"/>
    </row>
    <row r="14" spans="1:4" ht="12.75">
      <c r="A14" s="18" t="s">
        <v>12</v>
      </c>
      <c r="B14" s="40">
        <v>320000</v>
      </c>
      <c r="C14" s="66">
        <f t="shared" si="0"/>
        <v>165.26620770863568</v>
      </c>
      <c r="D14" s="1"/>
    </row>
    <row r="15" spans="1:4" ht="12.75">
      <c r="A15" s="27"/>
      <c r="B15" s="20"/>
      <c r="C15" s="28"/>
      <c r="D15" s="1"/>
    </row>
    <row r="16" spans="1:4" ht="12.75">
      <c r="A16" s="18" t="s">
        <v>62</v>
      </c>
      <c r="B16" s="40">
        <v>118418</v>
      </c>
      <c r="C16" s="66">
        <f t="shared" si="0"/>
        <v>61.15779307637881</v>
      </c>
      <c r="D16" s="1"/>
    </row>
    <row r="17" spans="1:4" ht="12.75">
      <c r="A17" s="21"/>
      <c r="B17" s="22"/>
      <c r="C17" s="29"/>
      <c r="D17" s="1"/>
    </row>
    <row r="18" spans="1:4" ht="12.75">
      <c r="A18" s="57" t="s">
        <v>27</v>
      </c>
      <c r="B18" s="23">
        <f>+B12+B14+B16</f>
        <v>1098418</v>
      </c>
      <c r="C18" s="66">
        <f t="shared" si="0"/>
        <v>567.2855541840755</v>
      </c>
      <c r="D18" s="1"/>
    </row>
    <row r="19" spans="1:4" ht="12.75">
      <c r="A19" s="3"/>
      <c r="B19" s="30"/>
      <c r="C19" s="76"/>
      <c r="D19" s="1"/>
    </row>
    <row r="20" spans="1:4" ht="12.75">
      <c r="A20" s="3"/>
      <c r="B20" s="13"/>
      <c r="C20" s="77"/>
      <c r="D20" s="1"/>
    </row>
    <row r="21" spans="1:4" ht="12.75">
      <c r="A21" s="38" t="s">
        <v>8</v>
      </c>
      <c r="B21" s="13"/>
      <c r="C21" s="72"/>
      <c r="D21" s="1"/>
    </row>
    <row r="22" spans="1:4" ht="12.75">
      <c r="A22" s="3"/>
      <c r="B22" s="13"/>
      <c r="C22" s="78"/>
      <c r="D22" s="1"/>
    </row>
    <row r="23" spans="1:4" ht="12.75">
      <c r="A23" s="100" t="s">
        <v>68</v>
      </c>
      <c r="B23" s="101"/>
      <c r="C23" s="79"/>
      <c r="D23" s="1"/>
    </row>
    <row r="24" spans="1:4" ht="26.25">
      <c r="A24" s="17" t="s">
        <v>0</v>
      </c>
      <c r="B24" s="85" t="s">
        <v>91</v>
      </c>
      <c r="C24" s="85" t="s">
        <v>90</v>
      </c>
      <c r="D24" s="1"/>
    </row>
    <row r="25" spans="1:4" ht="12.75">
      <c r="A25" s="24" t="s">
        <v>24</v>
      </c>
      <c r="B25" s="19" t="s">
        <v>10</v>
      </c>
      <c r="C25" s="75"/>
      <c r="D25" s="1"/>
    </row>
    <row r="26" spans="1:4" ht="12.75">
      <c r="A26" s="26" t="s">
        <v>44</v>
      </c>
      <c r="B26" s="19">
        <v>116000</v>
      </c>
      <c r="C26" s="28">
        <f aca="true" t="shared" si="1" ref="C26:C39">(B26/1936.27)</f>
        <v>59.909000294380434</v>
      </c>
      <c r="D26" s="1"/>
    </row>
    <row r="27" spans="1:4" ht="12.75">
      <c r="A27" s="26" t="s">
        <v>15</v>
      </c>
      <c r="B27" s="19">
        <v>53000</v>
      </c>
      <c r="C27" s="28">
        <f t="shared" si="1"/>
        <v>27.372215651742785</v>
      </c>
      <c r="D27" s="1"/>
    </row>
    <row r="28" spans="1:4" ht="12.75">
      <c r="A28" s="26" t="s">
        <v>16</v>
      </c>
      <c r="B28" s="19">
        <f>28400+21916</f>
        <v>50316</v>
      </c>
      <c r="C28" s="28">
        <f t="shared" si="1"/>
        <v>25.986045334586603</v>
      </c>
      <c r="D28" s="1"/>
    </row>
    <row r="29" spans="1:4" ht="12.75">
      <c r="A29" s="26" t="s">
        <v>17</v>
      </c>
      <c r="B29" s="19">
        <v>7000</v>
      </c>
      <c r="C29" s="28">
        <f t="shared" si="1"/>
        <v>3.6151982936264053</v>
      </c>
      <c r="D29" s="1"/>
    </row>
    <row r="30" spans="1:4" ht="12.75">
      <c r="A30" s="26" t="s">
        <v>18</v>
      </c>
      <c r="B30" s="19">
        <v>15796</v>
      </c>
      <c r="C30" s="28">
        <f t="shared" si="1"/>
        <v>8.157953178017529</v>
      </c>
      <c r="D30" s="1"/>
    </row>
    <row r="31" spans="1:4" ht="12.75">
      <c r="A31" s="26" t="s">
        <v>19</v>
      </c>
      <c r="B31" s="19">
        <v>16381</v>
      </c>
      <c r="C31" s="28">
        <f t="shared" si="1"/>
        <v>8.460080463984879</v>
      </c>
      <c r="D31" s="1"/>
    </row>
    <row r="32" spans="1:4" ht="12.75">
      <c r="A32" s="25" t="s">
        <v>21</v>
      </c>
      <c r="B32" s="19">
        <v>70000</v>
      </c>
      <c r="C32" s="28">
        <f t="shared" si="1"/>
        <v>36.151982936264055</v>
      </c>
      <c r="D32" s="1"/>
    </row>
    <row r="33" spans="1:4" ht="40.5" customHeight="1">
      <c r="A33" s="32" t="s">
        <v>57</v>
      </c>
      <c r="B33" s="19">
        <v>38000</v>
      </c>
      <c r="C33" s="28">
        <f t="shared" si="1"/>
        <v>19.625362165400485</v>
      </c>
      <c r="D33" s="1"/>
    </row>
    <row r="34" spans="1:4" ht="21" customHeight="1">
      <c r="A34" s="32" t="s">
        <v>45</v>
      </c>
      <c r="B34" s="19">
        <v>150</v>
      </c>
      <c r="C34" s="28">
        <f t="shared" si="1"/>
        <v>0.07746853486342298</v>
      </c>
      <c r="D34" s="1"/>
    </row>
    <row r="35" spans="1:4" ht="26.25">
      <c r="A35" s="33" t="s">
        <v>25</v>
      </c>
      <c r="B35" s="19">
        <v>14450</v>
      </c>
      <c r="C35" s="28">
        <f t="shared" si="1"/>
        <v>7.46280219184308</v>
      </c>
      <c r="D35" s="1"/>
    </row>
    <row r="36" spans="1:4" ht="12.75">
      <c r="A36" s="57" t="s">
        <v>28</v>
      </c>
      <c r="B36" s="58">
        <f>SUM(B26:B35)</f>
        <v>381093</v>
      </c>
      <c r="C36" s="86">
        <f t="shared" si="1"/>
        <v>196.81810904470967</v>
      </c>
      <c r="D36" s="1"/>
    </row>
    <row r="37" spans="1:4" ht="12.75">
      <c r="A37" s="18" t="s">
        <v>84</v>
      </c>
      <c r="B37" s="40">
        <v>28000</v>
      </c>
      <c r="C37" s="66">
        <f t="shared" si="1"/>
        <v>14.460793174505621</v>
      </c>
      <c r="D37" s="1"/>
    </row>
    <row r="38" spans="1:4" ht="12.75">
      <c r="A38" s="18"/>
      <c r="B38" s="40"/>
      <c r="C38" s="66"/>
      <c r="D38" s="1"/>
    </row>
    <row r="39" spans="1:4" ht="12.75">
      <c r="A39" s="18" t="s">
        <v>79</v>
      </c>
      <c r="B39" s="40">
        <v>77150</v>
      </c>
      <c r="C39" s="66">
        <f t="shared" si="1"/>
        <v>39.84464976475388</v>
      </c>
      <c r="D39" s="1"/>
    </row>
    <row r="40" spans="1:4" ht="12.75">
      <c r="A40" s="18"/>
      <c r="B40" s="40"/>
      <c r="C40" s="66"/>
      <c r="D40" s="1"/>
    </row>
    <row r="41" spans="1:4" ht="12.75">
      <c r="A41" s="21" t="s">
        <v>80</v>
      </c>
      <c r="B41" s="41">
        <f>28049+796</f>
        <v>28845</v>
      </c>
      <c r="C41" s="66">
        <f>(B41/1936.27)</f>
        <v>14.897199254236238</v>
      </c>
      <c r="D41" s="1"/>
    </row>
    <row r="42" spans="1:4" ht="12.75">
      <c r="A42" s="57" t="s">
        <v>81</v>
      </c>
      <c r="B42" s="36">
        <f>+B36+B37+B39+B41</f>
        <v>515088</v>
      </c>
      <c r="C42" s="86">
        <f>(B42/1936.27)</f>
        <v>266.02075123820543</v>
      </c>
      <c r="D42" s="1"/>
    </row>
    <row r="43" spans="1:4" ht="12.75">
      <c r="A43" s="91"/>
      <c r="B43" s="35"/>
      <c r="C43" s="7"/>
      <c r="D43" s="1"/>
    </row>
    <row r="44" spans="1:4" ht="56.25" customHeight="1">
      <c r="A44" s="103" t="s">
        <v>89</v>
      </c>
      <c r="B44" s="104"/>
      <c r="C44" s="104"/>
      <c r="D44" s="1"/>
    </row>
    <row r="45" spans="1:4" ht="12.75">
      <c r="A45" s="3"/>
      <c r="B45" s="5"/>
      <c r="C45" s="1"/>
      <c r="D45" s="1"/>
    </row>
    <row r="46" spans="1:4" ht="12.75">
      <c r="A46" s="38" t="s">
        <v>9</v>
      </c>
      <c r="B46" s="13"/>
      <c r="C46" s="1"/>
      <c r="D46" s="1"/>
    </row>
    <row r="47" spans="1:4" ht="12.75">
      <c r="A47" s="3"/>
      <c r="B47" s="13"/>
      <c r="C47" s="2"/>
      <c r="D47" s="1"/>
    </row>
    <row r="48" spans="1:4" ht="12.75">
      <c r="A48" s="100" t="s">
        <v>68</v>
      </c>
      <c r="B48" s="101"/>
      <c r="C48" s="17"/>
      <c r="D48" s="1"/>
    </row>
    <row r="49" spans="1:4" ht="26.25">
      <c r="A49" s="17" t="s">
        <v>0</v>
      </c>
      <c r="B49" s="85" t="s">
        <v>92</v>
      </c>
      <c r="C49" s="85" t="s">
        <v>90</v>
      </c>
      <c r="D49" s="1"/>
    </row>
    <row r="50" spans="1:5" ht="12.75">
      <c r="A50" s="18" t="s">
        <v>26</v>
      </c>
      <c r="B50" s="40">
        <v>241592</v>
      </c>
      <c r="C50" s="66">
        <f>(B50/1936.27)</f>
        <v>124.77185516482722</v>
      </c>
      <c r="D50" s="3"/>
      <c r="E50" s="15"/>
    </row>
    <row r="51" spans="1:5" ht="12.75">
      <c r="A51" s="27"/>
      <c r="B51" s="53"/>
      <c r="C51" s="28"/>
      <c r="D51" s="3"/>
      <c r="E51" s="15"/>
    </row>
    <row r="52" spans="1:5" ht="12.75">
      <c r="A52" s="18" t="s">
        <v>11</v>
      </c>
      <c r="B52" s="40">
        <v>52742</v>
      </c>
      <c r="C52" s="66">
        <f>(B52/1936.27)</f>
        <v>27.238969771777697</v>
      </c>
      <c r="D52" s="3"/>
      <c r="E52" s="15"/>
    </row>
    <row r="53" spans="1:5" ht="12.75">
      <c r="A53" s="21"/>
      <c r="B53" s="22"/>
      <c r="C53" s="29"/>
      <c r="D53" s="3"/>
      <c r="E53" s="15"/>
    </row>
    <row r="54" spans="1:5" ht="12.75">
      <c r="A54" s="57" t="s">
        <v>29</v>
      </c>
      <c r="B54" s="34">
        <f>SUM(B50:B53)</f>
        <v>294334</v>
      </c>
      <c r="C54" s="66">
        <f>(B54/1936.27)</f>
        <v>152.0108249366049</v>
      </c>
      <c r="D54" s="3"/>
      <c r="E54" s="15"/>
    </row>
    <row r="55" spans="1:5" ht="12.75">
      <c r="A55" s="69"/>
      <c r="B55" s="13"/>
      <c r="C55" s="84"/>
      <c r="D55" s="2"/>
      <c r="E55" s="15"/>
    </row>
    <row r="56" spans="1:5" ht="12.75">
      <c r="A56" s="15"/>
      <c r="C56" s="73"/>
      <c r="D56" s="15"/>
      <c r="E56" s="15"/>
    </row>
    <row r="57" spans="1:5" ht="12.75">
      <c r="A57" s="38" t="s">
        <v>13</v>
      </c>
      <c r="B57" s="14"/>
      <c r="C57" s="77"/>
      <c r="D57" s="3"/>
      <c r="E57" s="15"/>
    </row>
    <row r="58" spans="1:5" ht="12.75">
      <c r="A58" s="15"/>
      <c r="B58" s="14"/>
      <c r="C58" s="83"/>
      <c r="D58" s="3"/>
      <c r="E58" s="15"/>
    </row>
    <row r="59" spans="1:5" ht="12.75">
      <c r="A59" s="92" t="s">
        <v>68</v>
      </c>
      <c r="B59" s="45"/>
      <c r="C59" s="80"/>
      <c r="D59" s="3"/>
      <c r="E59" s="15"/>
    </row>
    <row r="60" spans="1:5" ht="26.25">
      <c r="A60" s="31" t="s">
        <v>0</v>
      </c>
      <c r="B60" s="85" t="s">
        <v>69</v>
      </c>
      <c r="C60" s="85" t="s">
        <v>67</v>
      </c>
      <c r="D60" s="3"/>
      <c r="E60" s="15"/>
    </row>
    <row r="61" spans="1:5" ht="12.75">
      <c r="A61" s="24" t="s">
        <v>24</v>
      </c>
      <c r="B61" s="19"/>
      <c r="C61" s="60"/>
      <c r="D61" s="3"/>
      <c r="E61" s="15"/>
    </row>
    <row r="62" spans="1:5" ht="26.25">
      <c r="A62" s="26" t="s">
        <v>77</v>
      </c>
      <c r="B62" s="20"/>
      <c r="C62" s="81"/>
      <c r="D62" s="3"/>
      <c r="E62" s="15"/>
    </row>
    <row r="63" spans="1:5" ht="12.75">
      <c r="A63" s="47" t="s">
        <v>46</v>
      </c>
      <c r="B63" s="19">
        <f>37000</f>
        <v>37000</v>
      </c>
      <c r="C63" s="28">
        <f>(B63/1936.27)</f>
        <v>19.108905266311</v>
      </c>
      <c r="D63" s="3"/>
      <c r="E63" s="15"/>
    </row>
    <row r="64" spans="1:5" ht="12.75">
      <c r="A64" s="47" t="s">
        <v>47</v>
      </c>
      <c r="B64" s="44">
        <f>3020-150</f>
        <v>2870</v>
      </c>
      <c r="C64" s="28">
        <f>(B64/1936.27)</f>
        <v>1.4822313003868262</v>
      </c>
      <c r="D64" s="3"/>
      <c r="E64" s="15"/>
    </row>
    <row r="65" spans="1:5" ht="12.75">
      <c r="A65" s="33" t="s">
        <v>78</v>
      </c>
      <c r="B65" s="44">
        <v>245</v>
      </c>
      <c r="C65" s="28"/>
      <c r="D65" s="3"/>
      <c r="E65" s="15"/>
    </row>
    <row r="66" spans="1:5" ht="12.75">
      <c r="A66" s="25" t="s">
        <v>51</v>
      </c>
      <c r="B66" s="44">
        <v>490</v>
      </c>
      <c r="C66" s="28">
        <f>(B66/1936.27)</f>
        <v>0.2530638805538484</v>
      </c>
      <c r="D66" s="3"/>
      <c r="E66" s="15"/>
    </row>
    <row r="67" spans="1:5" ht="12.75">
      <c r="A67" s="25" t="s">
        <v>50</v>
      </c>
      <c r="B67" s="44">
        <v>50</v>
      </c>
      <c r="C67" s="28">
        <f>(B67/1936.27)</f>
        <v>0.025822844954474324</v>
      </c>
      <c r="D67" s="3"/>
      <c r="E67" s="15"/>
    </row>
    <row r="68" spans="1:5" ht="12.75">
      <c r="A68" s="48" t="s">
        <v>28</v>
      </c>
      <c r="B68" s="49">
        <f>SUM(B63:B67)</f>
        <v>40655</v>
      </c>
      <c r="C68" s="86">
        <f>(B68/1936.27)</f>
        <v>20.99655523248307</v>
      </c>
      <c r="D68" s="3"/>
      <c r="E68" s="15"/>
    </row>
    <row r="69" spans="1:5" ht="12.75">
      <c r="A69" s="18" t="s">
        <v>11</v>
      </c>
      <c r="B69" s="19"/>
      <c r="C69" s="60"/>
      <c r="D69" s="3"/>
      <c r="E69" s="15"/>
    </row>
    <row r="70" spans="1:5" ht="12.75">
      <c r="A70" s="18" t="s">
        <v>53</v>
      </c>
      <c r="B70" s="19"/>
      <c r="C70" s="81"/>
      <c r="D70" s="3"/>
      <c r="E70" s="15"/>
    </row>
    <row r="71" spans="1:5" ht="12.75">
      <c r="A71" s="47" t="s">
        <v>2</v>
      </c>
      <c r="B71" s="44" t="s">
        <v>10</v>
      </c>
      <c r="C71" s="81"/>
      <c r="D71" s="3"/>
      <c r="E71" s="15"/>
    </row>
    <row r="72" spans="1:5" ht="12.75">
      <c r="A72" s="50" t="s">
        <v>49</v>
      </c>
      <c r="B72" s="19">
        <f>2725-150</f>
        <v>2575</v>
      </c>
      <c r="C72" s="28">
        <f>(B72/1936.27)</f>
        <v>1.3298765151554277</v>
      </c>
      <c r="D72" s="3"/>
      <c r="E72" s="15"/>
    </row>
    <row r="73" spans="1:5" ht="12.75">
      <c r="A73" s="48" t="s">
        <v>31</v>
      </c>
      <c r="B73" s="49">
        <f>SUM(B70:B72)</f>
        <v>2575</v>
      </c>
      <c r="C73" s="86">
        <f>(B73/1936.27)</f>
        <v>1.3298765151554277</v>
      </c>
      <c r="D73" s="3"/>
      <c r="E73" s="15"/>
    </row>
    <row r="74" spans="1:5" ht="12.75">
      <c r="A74" s="57" t="s">
        <v>30</v>
      </c>
      <c r="B74" s="49">
        <f>SUM(B68+B73)</f>
        <v>43230</v>
      </c>
      <c r="C74" s="86">
        <f>(B74/1936.27)</f>
        <v>22.3264317476385</v>
      </c>
      <c r="D74" s="3"/>
      <c r="E74" s="15"/>
    </row>
    <row r="75" spans="1:5" ht="12.75">
      <c r="A75" s="3" t="s">
        <v>56</v>
      </c>
      <c r="B75" s="14"/>
      <c r="C75" s="59"/>
      <c r="D75" s="3"/>
      <c r="E75" s="15"/>
    </row>
    <row r="76" spans="1:5" ht="12.75">
      <c r="A76" s="3" t="s">
        <v>48</v>
      </c>
      <c r="B76" s="14"/>
      <c r="C76" s="77"/>
      <c r="D76" s="3"/>
      <c r="E76" s="15"/>
    </row>
    <row r="77" spans="1:5" ht="12.75">
      <c r="A77" s="3"/>
      <c r="B77" s="14"/>
      <c r="C77" s="77"/>
      <c r="D77" s="3"/>
      <c r="E77" s="15"/>
    </row>
    <row r="78" spans="1:5" ht="12.75">
      <c r="A78" s="3"/>
      <c r="B78" s="14"/>
      <c r="C78" s="77"/>
      <c r="D78" s="3"/>
      <c r="E78" s="15"/>
    </row>
    <row r="79" spans="1:5" ht="12.75">
      <c r="A79" s="3"/>
      <c r="B79" s="14"/>
      <c r="C79" s="77"/>
      <c r="D79" s="3"/>
      <c r="E79" s="15"/>
    </row>
    <row r="80" spans="1:5" ht="12.75">
      <c r="A80" s="38" t="s">
        <v>14</v>
      </c>
      <c r="B80" s="14"/>
      <c r="C80" s="77"/>
      <c r="D80" s="3"/>
      <c r="E80" s="15"/>
    </row>
    <row r="81" spans="1:5" ht="12.75">
      <c r="A81" s="15"/>
      <c r="B81" s="14"/>
      <c r="C81" s="83"/>
      <c r="D81" s="3"/>
      <c r="E81" s="15"/>
    </row>
    <row r="82" spans="1:5" ht="12.75">
      <c r="A82" s="92" t="s">
        <v>68</v>
      </c>
      <c r="B82" s="56"/>
      <c r="C82" s="80"/>
      <c r="D82" s="3"/>
      <c r="E82" s="15"/>
    </row>
    <row r="83" spans="1:5" ht="26.25">
      <c r="A83" s="31" t="s">
        <v>0</v>
      </c>
      <c r="B83" s="85" t="s">
        <v>69</v>
      </c>
      <c r="C83" s="85" t="s">
        <v>67</v>
      </c>
      <c r="D83" s="3"/>
      <c r="E83" s="15"/>
    </row>
    <row r="84" spans="1:5" ht="12.75">
      <c r="A84" s="18" t="s">
        <v>24</v>
      </c>
      <c r="B84" s="52"/>
      <c r="C84" s="60"/>
      <c r="D84" s="3"/>
      <c r="E84" s="15"/>
    </row>
    <row r="85" spans="1:5" ht="26.25">
      <c r="A85" s="26" t="s">
        <v>59</v>
      </c>
      <c r="B85" s="55">
        <v>212144</v>
      </c>
      <c r="C85" s="66">
        <f>(B85/1936.27)</f>
        <v>109.56323240044003</v>
      </c>
      <c r="D85" s="3"/>
      <c r="E85" s="15"/>
    </row>
    <row r="86" spans="1:5" ht="12.75">
      <c r="A86" s="27"/>
      <c r="B86" s="20"/>
      <c r="C86" s="82"/>
      <c r="D86" s="3"/>
      <c r="E86" s="15"/>
    </row>
    <row r="87" spans="1:5" ht="12.75">
      <c r="A87" s="57" t="s">
        <v>58</v>
      </c>
      <c r="B87" s="54">
        <f>SUM(B85:B86)</f>
        <v>212144</v>
      </c>
      <c r="C87" s="86">
        <f>(B87/1936.27)</f>
        <v>109.56323240044003</v>
      </c>
      <c r="D87" s="3"/>
      <c r="E87" s="15"/>
    </row>
    <row r="88" spans="1:5" ht="12.75">
      <c r="A88" s="9"/>
      <c r="B88" s="14"/>
      <c r="C88" s="4"/>
      <c r="D88" s="3"/>
      <c r="E88" s="15"/>
    </row>
    <row r="89" spans="3:5" ht="12.75">
      <c r="C89" s="4"/>
      <c r="D89" s="3"/>
      <c r="E89" s="15"/>
    </row>
    <row r="90" spans="2:5" ht="12.75">
      <c r="B90" s="8">
        <f>+B18+B42+B54+B74+B87</f>
        <v>2163214</v>
      </c>
      <c r="C90" s="28">
        <f>(B90/1936.27)</f>
        <v>1117.2067945069643</v>
      </c>
      <c r="D90" s="3"/>
      <c r="E90" s="15"/>
    </row>
    <row r="91" spans="3:5" ht="12.75">
      <c r="C91" s="4"/>
      <c r="D91" s="3"/>
      <c r="E91" s="15"/>
    </row>
    <row r="92" spans="3:5" ht="12.75">
      <c r="C92" s="4"/>
      <c r="D92" s="3"/>
      <c r="E92" s="15"/>
    </row>
    <row r="93" spans="3:5" ht="12.75">
      <c r="C93" s="4"/>
      <c r="D93" s="3"/>
      <c r="E93" s="15"/>
    </row>
    <row r="94" spans="3:5" ht="12.75">
      <c r="C94" s="4"/>
      <c r="D94" s="3"/>
      <c r="E94" s="15"/>
    </row>
    <row r="95" spans="3:5" ht="12.75">
      <c r="C95" s="4"/>
      <c r="D95" s="3"/>
      <c r="E95" s="15"/>
    </row>
    <row r="96" spans="3:5" ht="12.75">
      <c r="C96" s="5"/>
      <c r="D96" s="3"/>
      <c r="E96" s="15"/>
    </row>
    <row r="97" spans="3:5" ht="12.75">
      <c r="C97" s="5"/>
      <c r="D97" s="5"/>
      <c r="E97" s="15"/>
    </row>
    <row r="98" spans="3:5" ht="12.75">
      <c r="C98" s="5"/>
      <c r="D98" s="5"/>
      <c r="E98" s="15"/>
    </row>
    <row r="99" spans="3:5" ht="12.75">
      <c r="C99" s="5"/>
      <c r="D99" s="5"/>
      <c r="E99" s="15"/>
    </row>
    <row r="100" spans="1:5" ht="39.75" customHeight="1">
      <c r="A100" s="12"/>
      <c r="B100" s="12"/>
      <c r="C100" s="5"/>
      <c r="D100" s="5"/>
      <c r="E100" s="15"/>
    </row>
    <row r="101" spans="1:5" s="12" customFormat="1" ht="39.75" customHeight="1">
      <c r="A101"/>
      <c r="B101" s="8"/>
      <c r="C101" s="11"/>
      <c r="D101" s="11"/>
      <c r="E101" s="16"/>
    </row>
    <row r="102" spans="3:5" ht="14.25" customHeight="1">
      <c r="C102" s="5"/>
      <c r="D102" s="5"/>
      <c r="E102" s="15"/>
    </row>
    <row r="103" spans="3:5" ht="14.25" customHeight="1">
      <c r="C103" s="5"/>
      <c r="D103" s="5"/>
      <c r="E103" s="15"/>
    </row>
    <row r="104" spans="3:5" ht="41.25" customHeight="1">
      <c r="C104" s="5"/>
      <c r="D104" s="5"/>
      <c r="E104" s="15"/>
    </row>
    <row r="105" spans="3:5" ht="12.75">
      <c r="C105" s="5"/>
      <c r="D105" s="5"/>
      <c r="E105" s="15"/>
    </row>
    <row r="106" spans="3:5" ht="12.75">
      <c r="C106" s="5"/>
      <c r="D106" s="5"/>
      <c r="E106" s="15"/>
    </row>
    <row r="107" spans="3:5" ht="12.75">
      <c r="C107" s="5"/>
      <c r="D107" s="5"/>
      <c r="E107" s="15"/>
    </row>
    <row r="108" spans="3:5" ht="12.75">
      <c r="C108" s="5"/>
      <c r="D108" s="5"/>
      <c r="E108" s="15"/>
    </row>
    <row r="109" spans="3:5" ht="12.75">
      <c r="C109" s="5"/>
      <c r="D109" s="5"/>
      <c r="E109" s="15"/>
    </row>
    <row r="110" spans="3:5" ht="12.75">
      <c r="C110" s="5"/>
      <c r="D110" s="5"/>
      <c r="E110" s="15"/>
    </row>
    <row r="111" spans="3:5" ht="12.75">
      <c r="C111" s="5"/>
      <c r="D111" s="5"/>
      <c r="E111" s="15"/>
    </row>
    <row r="112" spans="3:5" ht="12.75">
      <c r="C112" s="5"/>
      <c r="D112" s="5"/>
      <c r="E112" s="15"/>
    </row>
    <row r="113" spans="3:5" ht="12.75">
      <c r="C113" s="5"/>
      <c r="D113" s="5"/>
      <c r="E113" s="15"/>
    </row>
    <row r="114" spans="3:5" ht="12.75">
      <c r="C114" s="5"/>
      <c r="D114" s="5"/>
      <c r="E114" s="15"/>
    </row>
    <row r="115" spans="3:5" ht="12.75">
      <c r="C115" s="5"/>
      <c r="D115" s="5"/>
      <c r="E115" s="15"/>
    </row>
    <row r="116" spans="3:5" ht="12.75">
      <c r="C116" s="5"/>
      <c r="D116" s="5"/>
      <c r="E116" s="15"/>
    </row>
    <row r="117" spans="3:5" ht="12.75">
      <c r="C117" s="5"/>
      <c r="D117" s="5"/>
      <c r="E117" s="15"/>
    </row>
    <row r="118" spans="3:5" ht="12.75">
      <c r="C118" s="5"/>
      <c r="D118" s="5"/>
      <c r="E118" s="15"/>
    </row>
    <row r="119" spans="3:5" ht="12.75">
      <c r="C119" s="5"/>
      <c r="D119" s="5"/>
      <c r="E119" s="15"/>
    </row>
    <row r="120" spans="3:5" ht="12.75">
      <c r="C120" s="7"/>
      <c r="D120" s="7"/>
      <c r="E120" s="15"/>
    </row>
    <row r="121" spans="3:5" ht="12.75">
      <c r="C121" s="5"/>
      <c r="D121" s="5"/>
      <c r="E121" s="15"/>
    </row>
    <row r="122" spans="3:5" ht="12.75">
      <c r="C122" s="7"/>
      <c r="D122" s="5"/>
      <c r="E122" s="15"/>
    </row>
    <row r="123" spans="3:5" ht="12.75">
      <c r="C123" s="5"/>
      <c r="D123" s="5"/>
      <c r="E123" s="15"/>
    </row>
    <row r="124" spans="3:5" ht="12.75">
      <c r="C124" s="5"/>
      <c r="D124" s="5"/>
      <c r="E124" s="15"/>
    </row>
    <row r="125" spans="3:5" ht="12.75">
      <c r="C125" s="5"/>
      <c r="D125" s="5"/>
      <c r="E125" s="15"/>
    </row>
    <row r="126" spans="3:5" ht="12.75">
      <c r="C126" s="5"/>
      <c r="D126" s="5"/>
      <c r="E126" s="15"/>
    </row>
    <row r="127" spans="3:5" ht="12.75">
      <c r="C127" s="5"/>
      <c r="D127" s="5"/>
      <c r="E127" s="15"/>
    </row>
    <row r="128" spans="3:5" ht="12.75">
      <c r="C128" s="5"/>
      <c r="D128" s="5"/>
      <c r="E128" s="15"/>
    </row>
    <row r="129" spans="3:5" ht="12.75">
      <c r="C129" s="5"/>
      <c r="D129" s="5"/>
      <c r="E129" s="15"/>
    </row>
    <row r="130" spans="3:5" ht="12.75">
      <c r="C130" s="7"/>
      <c r="D130" s="7"/>
      <c r="E130" s="15"/>
    </row>
    <row r="131" spans="3:5" ht="12.75">
      <c r="C131" s="7"/>
      <c r="D131" s="7"/>
      <c r="E131" s="15"/>
    </row>
    <row r="132" spans="3:5" ht="12.75">
      <c r="C132" s="7"/>
      <c r="D132" s="7"/>
      <c r="E132" s="15"/>
    </row>
    <row r="133" spans="3:5" ht="12.75">
      <c r="C133" s="7"/>
      <c r="D133" s="7"/>
      <c r="E133" s="15"/>
    </row>
    <row r="134" spans="3:5" ht="12.75">
      <c r="C134" s="15"/>
      <c r="D134" s="15"/>
      <c r="E134" s="15"/>
    </row>
    <row r="135" spans="3:5" ht="12.75">
      <c r="C135" s="15"/>
      <c r="D135" s="15"/>
      <c r="E135" s="15"/>
    </row>
    <row r="136" spans="3:5" ht="12.75">
      <c r="C136" s="15"/>
      <c r="D136" s="15"/>
      <c r="E136" s="15"/>
    </row>
    <row r="137" spans="3:5" ht="12.75">
      <c r="C137" s="15"/>
      <c r="D137" s="15"/>
      <c r="E137" s="15"/>
    </row>
    <row r="138" spans="3:5" ht="12.75">
      <c r="C138" s="15"/>
      <c r="D138" s="15"/>
      <c r="E138" s="15"/>
    </row>
    <row r="139" spans="3:5" ht="12.75">
      <c r="C139" s="15"/>
      <c r="D139" s="15"/>
      <c r="E139" s="15"/>
    </row>
    <row r="140" spans="3:5" ht="12.75">
      <c r="C140" s="15"/>
      <c r="D140" s="15"/>
      <c r="E140" s="15"/>
    </row>
    <row r="141" spans="3:5" ht="12.75">
      <c r="C141" s="15"/>
      <c r="D141" s="15"/>
      <c r="E141" s="15"/>
    </row>
    <row r="142" spans="3:5" ht="12.75">
      <c r="C142" s="15"/>
      <c r="D142" s="15"/>
      <c r="E142" s="15"/>
    </row>
    <row r="143" spans="3:5" ht="12.75">
      <c r="C143" s="15"/>
      <c r="D143" s="15"/>
      <c r="E143" s="15"/>
    </row>
    <row r="144" spans="3:5" ht="12.75">
      <c r="C144" s="15"/>
      <c r="D144" s="15"/>
      <c r="E144" s="15"/>
    </row>
    <row r="145" spans="3:5" ht="12.75">
      <c r="C145" s="15"/>
      <c r="D145" s="15"/>
      <c r="E145" s="15"/>
    </row>
    <row r="146" spans="3:5" ht="12.75">
      <c r="C146" s="15"/>
      <c r="D146" s="15"/>
      <c r="E146" s="15"/>
    </row>
  </sheetData>
  <mergeCells count="4">
    <mergeCell ref="A48:B48"/>
    <mergeCell ref="A4:B4"/>
    <mergeCell ref="A23:B23"/>
    <mergeCell ref="A44:C44"/>
  </mergeCells>
  <printOptions horizontalCentered="1"/>
  <pageMargins left="0.1968503937007874" right="0" top="0.984251968503937" bottom="0.984251968503937" header="0.5118110236220472" footer="0.5118110236220472"/>
  <pageSetup fitToHeight="2" horizontalDpi="600" verticalDpi="600" orientation="portrait" paperSize="9" scale="89" r:id="rId1"/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3" width="10.8515625" style="0" customWidth="1"/>
  </cols>
  <sheetData>
    <row r="1" spans="1:3" ht="12.75">
      <c r="A1" s="10" t="s">
        <v>70</v>
      </c>
      <c r="B1" s="14"/>
      <c r="C1" s="14"/>
    </row>
    <row r="2" spans="1:3" ht="12.75">
      <c r="A2" s="10"/>
      <c r="B2" s="14"/>
      <c r="C2" s="14"/>
    </row>
    <row r="3" spans="1:3" ht="12.75">
      <c r="A3" s="92" t="s">
        <v>71</v>
      </c>
      <c r="B3" s="56"/>
      <c r="C3" s="56"/>
    </row>
    <row r="4" spans="1:3" ht="26.25">
      <c r="A4" s="70" t="s">
        <v>0</v>
      </c>
      <c r="B4" s="87" t="s">
        <v>72</v>
      </c>
      <c r="C4" s="85" t="s">
        <v>67</v>
      </c>
    </row>
    <row r="5" spans="1:3" ht="12.75">
      <c r="A5" s="63" t="s">
        <v>1</v>
      </c>
      <c r="B5" s="51"/>
      <c r="C5" s="51"/>
    </row>
    <row r="6" spans="1:3" ht="26.25">
      <c r="A6" s="26" t="s">
        <v>54</v>
      </c>
      <c r="B6" s="52"/>
      <c r="C6" s="52"/>
    </row>
    <row r="7" spans="1:3" ht="12.75">
      <c r="A7" s="47" t="s">
        <v>2</v>
      </c>
      <c r="B7" s="52">
        <v>92000</v>
      </c>
      <c r="C7" s="28">
        <f aca="true" t="shared" si="0" ref="C7:C18">(B7/1936.27)</f>
        <v>47.51403471623276</v>
      </c>
    </row>
    <row r="8" spans="1:3" ht="12.75">
      <c r="A8" s="47" t="s">
        <v>3</v>
      </c>
      <c r="B8" s="52">
        <v>3020</v>
      </c>
      <c r="C8" s="28">
        <f t="shared" si="0"/>
        <v>1.5596998352502491</v>
      </c>
    </row>
    <row r="9" spans="1:3" ht="26.25">
      <c r="A9" s="33" t="s">
        <v>25</v>
      </c>
      <c r="B9" s="52">
        <v>14450</v>
      </c>
      <c r="C9" s="28">
        <f t="shared" si="0"/>
        <v>7.46280219184308</v>
      </c>
    </row>
    <row r="10" spans="1:3" ht="26.25">
      <c r="A10" s="64" t="s">
        <v>55</v>
      </c>
      <c r="B10" s="61">
        <v>212144</v>
      </c>
      <c r="C10" s="28">
        <f t="shared" si="0"/>
        <v>109.56323240044003</v>
      </c>
    </row>
    <row r="11" spans="1:3" ht="12.75">
      <c r="A11" s="25" t="s">
        <v>21</v>
      </c>
      <c r="B11" s="52">
        <v>70000</v>
      </c>
      <c r="C11" s="28">
        <f t="shared" si="0"/>
        <v>36.151982936264055</v>
      </c>
    </row>
    <row r="12" spans="1:3" ht="12.75">
      <c r="A12" s="25" t="s">
        <v>64</v>
      </c>
      <c r="B12" s="52">
        <v>70000</v>
      </c>
      <c r="C12" s="28">
        <f t="shared" si="0"/>
        <v>36.151982936264055</v>
      </c>
    </row>
    <row r="13" spans="1:3" ht="12.75">
      <c r="A13" s="25" t="s">
        <v>63</v>
      </c>
      <c r="B13" s="52">
        <v>38245</v>
      </c>
      <c r="C13" s="28">
        <f t="shared" si="0"/>
        <v>19.75189410567741</v>
      </c>
    </row>
    <row r="14" spans="1:3" ht="26.25">
      <c r="A14" s="33" t="s">
        <v>75</v>
      </c>
      <c r="B14" s="90">
        <v>300000</v>
      </c>
      <c r="C14" s="28">
        <f t="shared" si="0"/>
        <v>154.93706972684595</v>
      </c>
    </row>
    <row r="15" spans="1:3" ht="24.75" customHeight="1">
      <c r="A15" s="88" t="s">
        <v>73</v>
      </c>
      <c r="B15" s="90">
        <v>490</v>
      </c>
      <c r="C15" s="89">
        <f t="shared" si="0"/>
        <v>0.2530638805538484</v>
      </c>
    </row>
    <row r="16" spans="1:3" ht="14.25" customHeight="1">
      <c r="A16" s="88" t="s">
        <v>74</v>
      </c>
      <c r="B16" s="90">
        <v>50</v>
      </c>
      <c r="C16" s="89">
        <f t="shared" si="0"/>
        <v>0.025822844954474324</v>
      </c>
    </row>
    <row r="17" spans="1:3" ht="25.5" customHeight="1">
      <c r="A17" s="26" t="s">
        <v>39</v>
      </c>
      <c r="B17" s="52">
        <v>241592</v>
      </c>
      <c r="C17" s="28">
        <f t="shared" si="0"/>
        <v>124.77185516482722</v>
      </c>
    </row>
    <row r="18" spans="1:3" ht="13.5" customHeight="1">
      <c r="A18" s="26" t="s">
        <v>22</v>
      </c>
      <c r="B18" s="52">
        <v>197000</v>
      </c>
      <c r="C18" s="28">
        <f t="shared" si="0"/>
        <v>101.74200912062884</v>
      </c>
    </row>
    <row r="19" spans="1:3" ht="12.75">
      <c r="A19" s="26" t="s">
        <v>61</v>
      </c>
      <c r="B19" s="52"/>
      <c r="C19" s="52"/>
    </row>
    <row r="20" spans="1:3" ht="12.75">
      <c r="A20" s="26" t="s">
        <v>32</v>
      </c>
      <c r="B20" s="52"/>
      <c r="C20" s="52"/>
    </row>
    <row r="21" spans="1:3" ht="12.75">
      <c r="A21" s="50" t="s">
        <v>33</v>
      </c>
      <c r="B21" s="52">
        <v>116000</v>
      </c>
      <c r="C21" s="28">
        <f aca="true" t="shared" si="1" ref="C21:C27">(B21/1936.27)</f>
        <v>59.909000294380434</v>
      </c>
    </row>
    <row r="22" spans="1:3" ht="12.75">
      <c r="A22" s="65" t="s">
        <v>34</v>
      </c>
      <c r="B22" s="52">
        <v>53000</v>
      </c>
      <c r="C22" s="28">
        <f t="shared" si="1"/>
        <v>27.372215651742785</v>
      </c>
    </row>
    <row r="23" spans="1:3" ht="12.75">
      <c r="A23" s="65" t="s">
        <v>35</v>
      </c>
      <c r="B23" s="52">
        <f>28400+21916</f>
        <v>50316</v>
      </c>
      <c r="C23" s="28">
        <f t="shared" si="1"/>
        <v>25.986045334586603</v>
      </c>
    </row>
    <row r="24" spans="1:3" ht="12.75">
      <c r="A24" s="65" t="s">
        <v>36</v>
      </c>
      <c r="B24" s="52">
        <v>7000</v>
      </c>
      <c r="C24" s="28">
        <f t="shared" si="1"/>
        <v>3.6151982936264053</v>
      </c>
    </row>
    <row r="25" spans="1:3" ht="12.75">
      <c r="A25" s="65" t="s">
        <v>37</v>
      </c>
      <c r="B25" s="52">
        <v>15796</v>
      </c>
      <c r="C25" s="28">
        <f t="shared" si="1"/>
        <v>8.157953178017529</v>
      </c>
    </row>
    <row r="26" spans="1:3" ht="12.75">
      <c r="A26" s="65" t="s">
        <v>38</v>
      </c>
      <c r="B26" s="52">
        <v>16381</v>
      </c>
      <c r="C26" s="28">
        <f t="shared" si="1"/>
        <v>8.460080463984879</v>
      </c>
    </row>
    <row r="27" spans="1:3" ht="26.25">
      <c r="A27" s="71" t="s">
        <v>60</v>
      </c>
      <c r="B27" s="52">
        <v>38000</v>
      </c>
      <c r="C27" s="28">
        <f t="shared" si="1"/>
        <v>19.625362165400485</v>
      </c>
    </row>
    <row r="28" spans="2:3" ht="12.75">
      <c r="B28" s="99"/>
      <c r="C28" s="98"/>
    </row>
    <row r="29" spans="1:3" ht="12.75">
      <c r="A29" s="48" t="s">
        <v>4</v>
      </c>
      <c r="B29" s="94">
        <f>SUM(B7:B28)</f>
        <v>1535484</v>
      </c>
      <c r="C29" s="95">
        <f>SUM(C7:C28)</f>
        <v>793.0113052415211</v>
      </c>
    </row>
    <row r="30" spans="1:3" ht="12.75">
      <c r="A30" s="42"/>
      <c r="B30" s="93"/>
      <c r="C30" s="96"/>
    </row>
    <row r="31" spans="1:3" ht="12.75">
      <c r="A31" s="97" t="s">
        <v>85</v>
      </c>
      <c r="B31" s="27"/>
      <c r="C31" s="27"/>
    </row>
    <row r="32" spans="1:3" ht="12.75">
      <c r="A32" s="33" t="s">
        <v>87</v>
      </c>
      <c r="B32" s="43">
        <v>28000</v>
      </c>
      <c r="C32" s="37">
        <f>(B32/1936.27)</f>
        <v>14.460793174505621</v>
      </c>
    </row>
    <row r="33" spans="1:3" ht="12.75">
      <c r="A33" s="33" t="s">
        <v>88</v>
      </c>
      <c r="B33" s="52">
        <v>320000</v>
      </c>
      <c r="C33" s="28">
        <f>(B33/1936.27)</f>
        <v>165.26620770863568</v>
      </c>
    </row>
    <row r="34" spans="1:3" ht="12.75">
      <c r="A34" s="48" t="s">
        <v>6</v>
      </c>
      <c r="B34" s="62">
        <f>SUM(B32+B33)</f>
        <v>348000</v>
      </c>
      <c r="C34" s="86">
        <f>(B34/1936.27)</f>
        <v>179.7270008831413</v>
      </c>
    </row>
    <row r="35" spans="1:3" ht="12.75">
      <c r="A35" s="97"/>
      <c r="B35" s="52"/>
      <c r="C35" s="28"/>
    </row>
    <row r="36" spans="1:3" ht="12.75">
      <c r="A36" s="46" t="s">
        <v>82</v>
      </c>
      <c r="B36" s="93"/>
      <c r="C36" s="66"/>
    </row>
    <row r="37" spans="1:3" ht="12.75">
      <c r="A37" s="18" t="s">
        <v>43</v>
      </c>
      <c r="B37" s="52"/>
      <c r="C37" s="52"/>
    </row>
    <row r="38" spans="1:3" ht="12.75">
      <c r="A38" s="50" t="s">
        <v>5</v>
      </c>
      <c r="B38" s="52">
        <v>2725</v>
      </c>
      <c r="C38" s="28">
        <f aca="true" t="shared" si="2" ref="C38:C44">(B38/1936.27)</f>
        <v>1.4073450500188507</v>
      </c>
    </row>
    <row r="39" spans="1:3" ht="12.75">
      <c r="A39" s="33" t="s">
        <v>65</v>
      </c>
      <c r="B39" s="52">
        <v>55000</v>
      </c>
      <c r="C39" s="28">
        <f t="shared" si="2"/>
        <v>28.405129449921755</v>
      </c>
    </row>
    <row r="40" spans="1:3" ht="12.75">
      <c r="A40" s="33" t="s">
        <v>40</v>
      </c>
      <c r="B40" s="52">
        <v>62000</v>
      </c>
      <c r="C40" s="28">
        <f t="shared" si="2"/>
        <v>32.020327743548165</v>
      </c>
    </row>
    <row r="41" spans="1:3" ht="12.75">
      <c r="A41" s="33" t="s">
        <v>41</v>
      </c>
      <c r="B41" s="52">
        <v>15000</v>
      </c>
      <c r="C41" s="28">
        <f t="shared" si="2"/>
        <v>7.746853486342298</v>
      </c>
    </row>
    <row r="42" spans="1:3" ht="12.75">
      <c r="A42" s="33" t="s">
        <v>42</v>
      </c>
      <c r="B42" s="52">
        <v>52742</v>
      </c>
      <c r="C42" s="28">
        <f t="shared" si="2"/>
        <v>27.238969771777697</v>
      </c>
    </row>
    <row r="43" spans="1:3" ht="12.75">
      <c r="A43" s="33" t="s">
        <v>66</v>
      </c>
      <c r="B43" s="52">
        <v>63418</v>
      </c>
      <c r="C43" s="28">
        <f t="shared" si="2"/>
        <v>32.75266362645706</v>
      </c>
    </row>
    <row r="44" spans="1:3" ht="12.75">
      <c r="A44" s="48" t="s">
        <v>86</v>
      </c>
      <c r="B44" s="62">
        <f>SUM(B38:B43)</f>
        <v>250885</v>
      </c>
      <c r="C44" s="86">
        <f t="shared" si="2"/>
        <v>129.5712891280658</v>
      </c>
    </row>
    <row r="45" spans="1:3" ht="12.75">
      <c r="A45" s="46" t="s">
        <v>83</v>
      </c>
      <c r="B45" s="55"/>
      <c r="C45" s="55"/>
    </row>
    <row r="46" spans="1:3" ht="12.75">
      <c r="A46" s="50" t="s">
        <v>20</v>
      </c>
      <c r="B46" s="40">
        <f>28049+796</f>
        <v>28845</v>
      </c>
      <c r="C46" s="66">
        <f>(B46/1936.27)</f>
        <v>14.897199254236238</v>
      </c>
    </row>
    <row r="47" spans="1:3" ht="12.75">
      <c r="A47" s="48" t="s">
        <v>81</v>
      </c>
      <c r="B47" s="62">
        <f>SUM(B29+B44+B46+B34)</f>
        <v>2163214</v>
      </c>
      <c r="C47" s="86">
        <f>(B47/1936.27)</f>
        <v>1117.2067945069643</v>
      </c>
    </row>
    <row r="49" ht="12.75">
      <c r="A49" t="s">
        <v>76</v>
      </c>
    </row>
  </sheetData>
  <printOptions horizontalCentered="1" verticalCentered="1"/>
  <pageMargins left="1.46" right="1.24" top="0.8" bottom="0.3937007874015748" header="0.49" footer="1.42"/>
  <pageSetup fitToHeight="1" fitToWidth="1" horizontalDpi="600" verticalDpi="600" orientation="portrait" paperSize="9" r:id="rId1"/>
  <headerFooter alignWithMargins="0">
    <oddHeader>&amp;L&amp;"Times New Roman,Grassetto"&amp;14TAB. A- Quadro finanziario generale dell'Intesa Istituzionale di Programma</oddHeader>
  </headerFooter>
  <rowBreaks count="1" manualBreakCount="1">
    <brk id="3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RaimondoL</dc:creator>
  <cp:keywords/>
  <dc:description>aggiornata il 5/8 con sanità e grumento; non toccata viabilità</dc:description>
  <cp:lastModifiedBy>Packard Bell NEC, Inc.</cp:lastModifiedBy>
  <cp:lastPrinted>1999-12-20T10:33:28Z</cp:lastPrinted>
  <dcterms:created xsi:type="dcterms:W3CDTF">1999-07-13T18:04:52Z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