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0620" windowHeight="4935" activeTab="2"/>
  </bookViews>
  <sheets>
    <sheet name="Allegato A" sheetId="1" r:id="rId1"/>
    <sheet name="Allegato B" sheetId="2" r:id="rId2"/>
    <sheet name="Allegato C" sheetId="3" r:id="rId3"/>
  </sheets>
  <definedNames/>
  <calcPr fullCalcOnLoad="1"/>
</workbook>
</file>

<file path=xl/sharedStrings.xml><?xml version="1.0" encoding="utf-8"?>
<sst xmlns="http://schemas.openxmlformats.org/spreadsheetml/2006/main" count="95" uniqueCount="53">
  <si>
    <t>Quota pubblica nazionale</t>
  </si>
  <si>
    <t>Totale</t>
  </si>
  <si>
    <t>Allegato A</t>
  </si>
  <si>
    <t>di cui a acrico dello Stato</t>
  </si>
  <si>
    <t>Importi in milioni di Euro</t>
  </si>
  <si>
    <t>Importi in miliardi di Lire</t>
  </si>
  <si>
    <t>Allegato B</t>
  </si>
  <si>
    <t>Importi in MEuro</t>
  </si>
  <si>
    <t>Importi in Miliardi di Lire</t>
  </si>
  <si>
    <t>Programmi</t>
  </si>
  <si>
    <t>Quota</t>
  </si>
  <si>
    <t xml:space="preserve">Cofinaziamento </t>
  </si>
  <si>
    <t>Anticipo</t>
  </si>
  <si>
    <t>operativi</t>
  </si>
  <si>
    <t>nazionale</t>
  </si>
  <si>
    <t>Statale</t>
  </si>
  <si>
    <t>Basilicata</t>
  </si>
  <si>
    <t>Calabria</t>
  </si>
  <si>
    <t>Campania</t>
  </si>
  <si>
    <t>Molise</t>
  </si>
  <si>
    <t>Puglia</t>
  </si>
  <si>
    <t>Sardegna</t>
  </si>
  <si>
    <t>Sicilia</t>
  </si>
  <si>
    <t>Scuola</t>
  </si>
  <si>
    <t>Ricerca</t>
  </si>
  <si>
    <t>Industria</t>
  </si>
  <si>
    <t>Pesca</t>
  </si>
  <si>
    <t>Sicurezza</t>
  </si>
  <si>
    <t>Trasporti</t>
  </si>
  <si>
    <t>Assistenza tecnica</t>
  </si>
  <si>
    <t xml:space="preserve">Totale </t>
  </si>
  <si>
    <t>Ripartizione dell'anticipazione del 7%</t>
  </si>
  <si>
    <t>di gestione</t>
  </si>
  <si>
    <t xml:space="preserve">Autorità </t>
  </si>
  <si>
    <t>di pagamento</t>
  </si>
  <si>
    <t>Regione</t>
  </si>
  <si>
    <t>Ministero Pubblica Istruzione</t>
  </si>
  <si>
    <t>Ministero della Ricerca</t>
  </si>
  <si>
    <t>Ministero dell'Industria Commercio e Artigianato</t>
  </si>
  <si>
    <t>Ministero Politiche Agricole</t>
  </si>
  <si>
    <t>Ministeo Interno</t>
  </si>
  <si>
    <t>Ministero Trasporti</t>
  </si>
  <si>
    <t>Ministero Tesoro Bilancio e P.E.</t>
  </si>
  <si>
    <t>Allegato  C</t>
  </si>
  <si>
    <t>QCS</t>
  </si>
  <si>
    <t>Ministero Tesoro Bilancio e P.E. - DPS - Servizio per le politiche dei fondi strutturali comunitari</t>
  </si>
  <si>
    <t xml:space="preserve">    Ogni programma operativo indicherà i Servizi cui sono attribuite le</t>
  </si>
  <si>
    <t xml:space="preserve"> (*)Sono indicate esclusivamente le Amministrazioni competenti</t>
  </si>
  <si>
    <t>Profilo annuo cofinanziamento nazionale</t>
  </si>
  <si>
    <t>di cui a carico dello Stato</t>
  </si>
  <si>
    <t>Autorità (*)</t>
  </si>
  <si>
    <t xml:space="preserve">Programmi </t>
  </si>
  <si>
    <t xml:space="preserve">    specifiche competenza, anche in relazione ai singoli Fondi strutturali utilizzati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</si>
</sst>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0_-;\-* #,##0.000_-;_-* &quot;-&quot;_-;_-@_-"/>
    <numFmt numFmtId="165" formatCode="_-* #,##0.000_-;\-* #,##0.000_-;_-* &quot;-&quot;???_-;_-@_-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16" applyNumberFormat="1" applyBorder="1" applyAlignment="1">
      <alignment/>
    </xf>
    <xf numFmtId="164" fontId="1" fillId="0" borderId="2" xfId="16" applyNumberFormat="1" applyFont="1" applyBorder="1" applyAlignment="1">
      <alignment/>
    </xf>
    <xf numFmtId="0" fontId="0" fillId="0" borderId="3" xfId="0" applyBorder="1" applyAlignment="1">
      <alignment horizontal="center"/>
    </xf>
    <xf numFmtId="164" fontId="0" fillId="0" borderId="2" xfId="1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10" fontId="0" fillId="0" borderId="7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9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164" fontId="0" fillId="0" borderId="1" xfId="16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wrapText="1"/>
    </xf>
    <xf numFmtId="10" fontId="0" fillId="0" borderId="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I7" sqref="I7"/>
    </sheetView>
  </sheetViews>
  <sheetFormatPr defaultColWidth="9.140625" defaultRowHeight="12.75"/>
  <cols>
    <col min="1" max="1" width="24.00390625" style="0" customWidth="1"/>
    <col min="2" max="8" width="10.28125" style="0" bestFit="1" customWidth="1"/>
    <col min="9" max="9" width="11.28125" style="0" bestFit="1" customWidth="1"/>
  </cols>
  <sheetData>
    <row r="1" ht="12.75">
      <c r="A1" t="s">
        <v>2</v>
      </c>
    </row>
    <row r="3" ht="12.75">
      <c r="A3" s="1" t="s">
        <v>48</v>
      </c>
    </row>
    <row r="5" ht="12.75">
      <c r="A5" s="1" t="s">
        <v>4</v>
      </c>
    </row>
    <row r="6" spans="2:9" ht="12.75"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 t="s">
        <v>1</v>
      </c>
    </row>
    <row r="7" spans="1:9" ht="12.75">
      <c r="A7" s="2" t="s">
        <v>0</v>
      </c>
      <c r="B7" s="5">
        <v>2802.139</v>
      </c>
      <c r="C7" s="5">
        <v>2851.537</v>
      </c>
      <c r="D7" s="5">
        <v>2872.17</v>
      </c>
      <c r="E7" s="5">
        <v>2882.0809999999997</v>
      </c>
      <c r="F7" s="5">
        <v>2235.8559999999998</v>
      </c>
      <c r="G7" s="5">
        <v>2282.804</v>
      </c>
      <c r="H7" s="5">
        <v>2347.4079999999994</v>
      </c>
      <c r="I7" s="5">
        <f>SUM(B7:H7)</f>
        <v>18273.995</v>
      </c>
    </row>
    <row r="8" spans="1:9" ht="12.75">
      <c r="A8" s="3" t="s">
        <v>3</v>
      </c>
      <c r="B8" s="6">
        <v>2277.18</v>
      </c>
      <c r="C8" s="6">
        <v>2314.531</v>
      </c>
      <c r="D8" s="6">
        <v>2326.131</v>
      </c>
      <c r="E8" s="6">
        <v>2174.5389999999998</v>
      </c>
      <c r="F8" s="6">
        <v>1702.986</v>
      </c>
      <c r="G8" s="6">
        <v>1720.643</v>
      </c>
      <c r="H8" s="6">
        <v>1768.759</v>
      </c>
      <c r="I8" s="6">
        <f>SUM(B8:H8)</f>
        <v>14284.768999999998</v>
      </c>
    </row>
    <row r="10" ht="12.75">
      <c r="A10" s="1" t="s">
        <v>5</v>
      </c>
    </row>
    <row r="11" spans="2:9" ht="12.75">
      <c r="B11" s="4">
        <v>2000</v>
      </c>
      <c r="C11" s="4">
        <v>2001</v>
      </c>
      <c r="D11" s="4">
        <v>2002</v>
      </c>
      <c r="E11" s="4">
        <v>2003</v>
      </c>
      <c r="F11" s="4">
        <v>2004</v>
      </c>
      <c r="G11" s="4">
        <v>2005</v>
      </c>
      <c r="H11" s="4">
        <v>2006</v>
      </c>
      <c r="I11" s="4" t="s">
        <v>1</v>
      </c>
    </row>
    <row r="12" spans="1:9" ht="12.75">
      <c r="A12" s="2" t="s">
        <v>0</v>
      </c>
      <c r="B12" s="5">
        <f>B7*1.93627</f>
        <v>5425.69768153</v>
      </c>
      <c r="C12" s="5">
        <f aca="true" t="shared" si="0" ref="C12:H12">C7*1.93627</f>
        <v>5521.345546989999</v>
      </c>
      <c r="D12" s="5">
        <f t="shared" si="0"/>
        <v>5561.2966059</v>
      </c>
      <c r="E12" s="5">
        <f t="shared" si="0"/>
        <v>5580.4869778699995</v>
      </c>
      <c r="F12" s="5">
        <f t="shared" si="0"/>
        <v>4329.22089712</v>
      </c>
      <c r="G12" s="5">
        <f t="shared" si="0"/>
        <v>4420.12490108</v>
      </c>
      <c r="H12" s="5">
        <f t="shared" si="0"/>
        <v>4545.2156881599985</v>
      </c>
      <c r="I12" s="5">
        <f>SUM(B12:H12)</f>
        <v>35383.388298649996</v>
      </c>
    </row>
    <row r="13" spans="1:9" ht="12.75">
      <c r="A13" s="3" t="s">
        <v>49</v>
      </c>
      <c r="B13" s="6">
        <f aca="true" t="shared" si="1" ref="B13:G13">ROUND(B8*1.93627,3)</f>
        <v>4409.235</v>
      </c>
      <c r="C13" s="6">
        <f t="shared" si="1"/>
        <v>4481.557</v>
      </c>
      <c r="D13" s="6">
        <f t="shared" si="1"/>
        <v>4504.018</v>
      </c>
      <c r="E13" s="6">
        <f t="shared" si="1"/>
        <v>4210.495</v>
      </c>
      <c r="F13" s="6">
        <f t="shared" si="1"/>
        <v>3297.441</v>
      </c>
      <c r="G13" s="6">
        <f t="shared" si="1"/>
        <v>3331.629</v>
      </c>
      <c r="H13" s="6">
        <f>ROUND(H8*1.93627,3)+0.001</f>
        <v>3424.7960000000003</v>
      </c>
      <c r="I13" s="6">
        <f>SUM(B13:H13)</f>
        <v>27659.171000000002</v>
      </c>
    </row>
    <row r="16" ht="12.75">
      <c r="I16" s="40"/>
    </row>
  </sheetData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C28" sqref="C28"/>
    </sheetView>
  </sheetViews>
  <sheetFormatPr defaultColWidth="9.140625" defaultRowHeight="12.75"/>
  <cols>
    <col min="1" max="1" width="16.8515625" style="9" bestFit="1" customWidth="1"/>
    <col min="2" max="2" width="12.7109375" style="9" bestFit="1" customWidth="1"/>
    <col min="3" max="3" width="14.28125" style="9" bestFit="1" customWidth="1"/>
    <col min="4" max="4" width="9.8515625" style="9" bestFit="1" customWidth="1"/>
    <col min="5" max="5" width="2.28125" style="9" customWidth="1"/>
    <col min="6" max="6" width="14.28125" style="9" bestFit="1" customWidth="1"/>
    <col min="7" max="7" width="11.57421875" style="9" bestFit="1" customWidth="1"/>
    <col min="8" max="16384" width="9.140625" style="9" customWidth="1"/>
  </cols>
  <sheetData>
    <row r="1" ht="12.75">
      <c r="A1" s="9" t="s">
        <v>6</v>
      </c>
    </row>
    <row r="3" ht="12.75">
      <c r="A3" s="9" t="s">
        <v>31</v>
      </c>
    </row>
    <row r="6" spans="2:7" ht="12.75">
      <c r="B6" s="10" t="s">
        <v>7</v>
      </c>
      <c r="C6" s="11"/>
      <c r="D6" s="12"/>
      <c r="F6" s="10" t="s">
        <v>8</v>
      </c>
      <c r="G6" s="12"/>
    </row>
    <row r="7" spans="1:7" ht="12.75">
      <c r="A7" s="13" t="s">
        <v>9</v>
      </c>
      <c r="B7" s="14" t="s">
        <v>10</v>
      </c>
      <c r="C7" s="14" t="s">
        <v>11</v>
      </c>
      <c r="D7" s="15" t="s">
        <v>12</v>
      </c>
      <c r="F7" s="14" t="s">
        <v>11</v>
      </c>
      <c r="G7" s="15" t="s">
        <v>12</v>
      </c>
    </row>
    <row r="8" spans="1:7" ht="12.75">
      <c r="A8" s="16" t="s">
        <v>13</v>
      </c>
      <c r="B8" s="17" t="s">
        <v>14</v>
      </c>
      <c r="C8" s="17" t="s">
        <v>15</v>
      </c>
      <c r="D8" s="18">
        <v>0.07</v>
      </c>
      <c r="E8" s="19"/>
      <c r="F8" s="17" t="s">
        <v>15</v>
      </c>
      <c r="G8" s="18">
        <v>0.07</v>
      </c>
    </row>
    <row r="9" spans="1:7" ht="12.75">
      <c r="A9" s="20" t="s">
        <v>16</v>
      </c>
      <c r="B9" s="21">
        <v>515.785</v>
      </c>
      <c r="C9" s="21">
        <f>ROUND(B9*0.7,3)</f>
        <v>361.05</v>
      </c>
      <c r="D9" s="22">
        <f>C9*0.07</f>
        <v>25.273500000000002</v>
      </c>
      <c r="F9" s="21">
        <f>ROUND(C9*1.93627,3)</f>
        <v>699.09</v>
      </c>
      <c r="G9" s="8">
        <f aca="true" t="shared" si="0" ref="G9:G15">ROUND(D9*1.93627,3)</f>
        <v>48.936</v>
      </c>
    </row>
    <row r="10" spans="1:7" ht="12.75">
      <c r="A10" s="20" t="s">
        <v>17</v>
      </c>
      <c r="B10" s="21">
        <v>1763.458</v>
      </c>
      <c r="C10" s="21">
        <f>ROUND(B10*0.7,3)</f>
        <v>1234.421</v>
      </c>
      <c r="D10" s="23">
        <f aca="true" t="shared" si="1" ref="D10:D15">C10*0.07</f>
        <v>86.40947000000001</v>
      </c>
      <c r="F10" s="21">
        <f aca="true" t="shared" si="2" ref="F10:F15">ROUND(C10*1.93627,3)</f>
        <v>2390.172</v>
      </c>
      <c r="G10" s="8">
        <f t="shared" si="0"/>
        <v>167.312</v>
      </c>
    </row>
    <row r="11" spans="1:7" ht="12.75">
      <c r="A11" s="20" t="s">
        <v>18</v>
      </c>
      <c r="B11" s="21">
        <v>3050.753</v>
      </c>
      <c r="C11" s="21">
        <f>ROUND(B11*0.7,3)</f>
        <v>2135.527</v>
      </c>
      <c r="D11" s="23">
        <f t="shared" si="1"/>
        <v>149.48689000000002</v>
      </c>
      <c r="F11" s="21">
        <f t="shared" si="2"/>
        <v>4134.957</v>
      </c>
      <c r="G11" s="8">
        <f t="shared" si="0"/>
        <v>289.447</v>
      </c>
    </row>
    <row r="12" spans="1:7" ht="12.75">
      <c r="A12" s="20" t="s">
        <v>19</v>
      </c>
      <c r="B12" s="21">
        <v>240.685</v>
      </c>
      <c r="C12" s="21">
        <f>ROUND(B12*0.7,3)</f>
        <v>168.48</v>
      </c>
      <c r="D12" s="23">
        <f t="shared" si="1"/>
        <v>11.7936</v>
      </c>
      <c r="F12" s="21">
        <f t="shared" si="2"/>
        <v>326.223</v>
      </c>
      <c r="G12" s="8">
        <f t="shared" si="0"/>
        <v>22.836</v>
      </c>
    </row>
    <row r="13" spans="1:7" ht="12.75">
      <c r="A13" s="20" t="s">
        <v>20</v>
      </c>
      <c r="B13" s="21">
        <v>2052.59</v>
      </c>
      <c r="C13" s="21">
        <f>ROUND(B13*0.7,3)-0.001</f>
        <v>1436.8120000000001</v>
      </c>
      <c r="D13" s="23">
        <f t="shared" si="1"/>
        <v>100.57684000000002</v>
      </c>
      <c r="F13" s="21">
        <f t="shared" si="2"/>
        <v>2782.056</v>
      </c>
      <c r="G13" s="8">
        <f t="shared" si="0"/>
        <v>194.744</v>
      </c>
    </row>
    <row r="14" spans="1:7" ht="12.75">
      <c r="A14" s="20" t="s">
        <v>21</v>
      </c>
      <c r="B14" s="21">
        <v>1946.2289999999998</v>
      </c>
      <c r="C14" s="21">
        <f>ROUND(B14*0.7,3)</f>
        <v>1362.36</v>
      </c>
      <c r="D14" s="23">
        <f t="shared" si="1"/>
        <v>95.3652</v>
      </c>
      <c r="F14" s="21">
        <f t="shared" si="2"/>
        <v>2637.897</v>
      </c>
      <c r="G14" s="8">
        <f t="shared" si="0"/>
        <v>184.653</v>
      </c>
    </row>
    <row r="15" spans="1:7" ht="12.75">
      <c r="A15" s="20" t="s">
        <v>22</v>
      </c>
      <c r="B15" s="21">
        <v>3727.9179999999997</v>
      </c>
      <c r="C15" s="21">
        <f>ROUND(B15*0.7,3)-0.001</f>
        <v>2609.542</v>
      </c>
      <c r="D15" s="23">
        <f t="shared" si="1"/>
        <v>182.66794000000002</v>
      </c>
      <c r="F15" s="21">
        <f t="shared" si="2"/>
        <v>5052.778</v>
      </c>
      <c r="G15" s="8">
        <f t="shared" si="0"/>
        <v>353.694</v>
      </c>
    </row>
    <row r="16" spans="1:7" ht="12.75">
      <c r="A16" s="20" t="s">
        <v>1</v>
      </c>
      <c r="B16" s="25">
        <f>SUM(B9:B15)</f>
        <v>13297.418</v>
      </c>
      <c r="C16" s="25">
        <f>SUM(C9:C15)</f>
        <v>9308.192</v>
      </c>
      <c r="D16" s="26">
        <f>SUM(D9:D15)</f>
        <v>651.5734400000001</v>
      </c>
      <c r="F16" s="25">
        <f>SUM(F9:F15)</f>
        <v>18023.173000000003</v>
      </c>
      <c r="G16" s="26">
        <f>SUM(G9:G15)</f>
        <v>1261.622</v>
      </c>
    </row>
    <row r="17" spans="1:7" ht="12.75">
      <c r="A17" s="20" t="s">
        <v>23</v>
      </c>
      <c r="B17" s="21">
        <v>245.84799999999998</v>
      </c>
      <c r="C17" s="21">
        <f>B17</f>
        <v>245.84799999999998</v>
      </c>
      <c r="D17" s="23">
        <f>B17*0.07</f>
        <v>17.20936</v>
      </c>
      <c r="F17" s="21">
        <f aca="true" t="shared" si="3" ref="F17:G23">ROUND(C17*1.93627,3)</f>
        <v>476.028</v>
      </c>
      <c r="G17" s="8">
        <f>ROUND(D17*1.93627,3)</f>
        <v>33.322</v>
      </c>
    </row>
    <row r="18" spans="1:7" ht="12.75">
      <c r="A18" s="20" t="s">
        <v>24</v>
      </c>
      <c r="B18" s="21">
        <v>524.75</v>
      </c>
      <c r="C18" s="21">
        <f aca="true" t="shared" si="4" ref="C18:C23">B18</f>
        <v>524.75</v>
      </c>
      <c r="D18" s="23">
        <f aca="true" t="shared" si="5" ref="D18:D23">B18*0.07</f>
        <v>36.7325</v>
      </c>
      <c r="F18" s="21">
        <f t="shared" si="3"/>
        <v>1016.058</v>
      </c>
      <c r="G18" s="8">
        <f t="shared" si="3"/>
        <v>71.124</v>
      </c>
    </row>
    <row r="19" spans="1:7" ht="12.75">
      <c r="A19" s="20" t="s">
        <v>25</v>
      </c>
      <c r="B19" s="21">
        <v>1940.3680000000002</v>
      </c>
      <c r="C19" s="21">
        <f t="shared" si="4"/>
        <v>1940.3680000000002</v>
      </c>
      <c r="D19" s="23">
        <f t="shared" si="5"/>
        <v>135.82576000000003</v>
      </c>
      <c r="F19" s="21">
        <f t="shared" si="3"/>
        <v>3757.076</v>
      </c>
      <c r="G19" s="8">
        <f t="shared" si="3"/>
        <v>262.995</v>
      </c>
    </row>
    <row r="20" spans="1:7" ht="12.75">
      <c r="A20" s="20" t="s">
        <v>26</v>
      </c>
      <c r="B20" s="21">
        <v>89.4</v>
      </c>
      <c r="C20" s="21">
        <f t="shared" si="4"/>
        <v>89.4</v>
      </c>
      <c r="D20" s="23">
        <f t="shared" si="5"/>
        <v>6.258000000000001</v>
      </c>
      <c r="F20" s="21">
        <f t="shared" si="3"/>
        <v>173.103</v>
      </c>
      <c r="G20" s="8">
        <f t="shared" si="3"/>
        <v>12.117</v>
      </c>
    </row>
    <row r="21" spans="1:7" ht="12.75">
      <c r="A21" s="20" t="s">
        <v>27</v>
      </c>
      <c r="B21" s="21">
        <v>544.537</v>
      </c>
      <c r="C21" s="21">
        <f t="shared" si="4"/>
        <v>544.537</v>
      </c>
      <c r="D21" s="23">
        <f t="shared" si="5"/>
        <v>38.11759000000001</v>
      </c>
      <c r="F21" s="21">
        <f t="shared" si="3"/>
        <v>1054.371</v>
      </c>
      <c r="G21" s="8">
        <f t="shared" si="3"/>
        <v>73.806</v>
      </c>
    </row>
    <row r="22" spans="1:7" ht="12.75">
      <c r="A22" s="20" t="s">
        <v>28</v>
      </c>
      <c r="B22" s="21">
        <v>1511.488</v>
      </c>
      <c r="C22" s="21">
        <f t="shared" si="4"/>
        <v>1511.488</v>
      </c>
      <c r="D22" s="23">
        <f t="shared" si="5"/>
        <v>105.80416000000001</v>
      </c>
      <c r="F22" s="21">
        <f t="shared" si="3"/>
        <v>2926.649</v>
      </c>
      <c r="G22" s="8">
        <f t="shared" si="3"/>
        <v>204.865</v>
      </c>
    </row>
    <row r="23" spans="1:7" ht="12.75">
      <c r="A23" s="20" t="s">
        <v>29</v>
      </c>
      <c r="B23" s="21">
        <v>120.186</v>
      </c>
      <c r="C23" s="21">
        <f t="shared" si="4"/>
        <v>120.186</v>
      </c>
      <c r="D23" s="23">
        <f t="shared" si="5"/>
        <v>8.413020000000001</v>
      </c>
      <c r="F23" s="21">
        <f t="shared" si="3"/>
        <v>232.713</v>
      </c>
      <c r="G23" s="8">
        <f t="shared" si="3"/>
        <v>16.29</v>
      </c>
    </row>
    <row r="24" spans="1:7" ht="12.75">
      <c r="A24" s="20" t="s">
        <v>30</v>
      </c>
      <c r="B24" s="25">
        <f>SUM(B17:B23)</f>
        <v>4976.577</v>
      </c>
      <c r="C24" s="25">
        <f>SUM(C17:C23)</f>
        <v>4976.577</v>
      </c>
      <c r="D24" s="26">
        <f>SUM(D17:D23)</f>
        <v>348.36039000000005</v>
      </c>
      <c r="F24" s="25">
        <f>SUM(F17:F23)</f>
        <v>9635.998</v>
      </c>
      <c r="G24" s="26">
        <f>SUM(G17:G23)</f>
        <v>674.519</v>
      </c>
    </row>
    <row r="25" spans="1:7" ht="12.75">
      <c r="A25" s="24"/>
      <c r="B25" s="24"/>
      <c r="C25" s="24"/>
      <c r="D25" s="24"/>
      <c r="F25" s="24"/>
      <c r="G25" s="24"/>
    </row>
    <row r="26" spans="1:7" ht="12.75">
      <c r="A26" s="27" t="s">
        <v>1</v>
      </c>
      <c r="B26" s="28">
        <f>B24+B16</f>
        <v>18273.995</v>
      </c>
      <c r="C26" s="28">
        <f>C24+C16</f>
        <v>14284.769</v>
      </c>
      <c r="D26" s="28">
        <f>D24+D16</f>
        <v>999.9338300000002</v>
      </c>
      <c r="F26" s="28">
        <f>F24+F16</f>
        <v>27659.171000000002</v>
      </c>
      <c r="G26" s="28">
        <f>G24+G16</f>
        <v>1936.141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3">
      <selection activeCell="A26" sqref="A26"/>
    </sheetView>
  </sheetViews>
  <sheetFormatPr defaultColWidth="9.140625" defaultRowHeight="12.75"/>
  <cols>
    <col min="1" max="1" width="16.8515625" style="0" bestFit="1" customWidth="1"/>
    <col min="2" max="2" width="22.421875" style="0" customWidth="1"/>
    <col min="3" max="3" width="21.28125" style="0" customWidth="1"/>
  </cols>
  <sheetData>
    <row r="1" ht="12.75">
      <c r="A1" t="s">
        <v>43</v>
      </c>
    </row>
    <row r="4" spans="1:3" ht="12.75">
      <c r="A4" s="34"/>
      <c r="B4" s="7" t="s">
        <v>33</v>
      </c>
      <c r="C4" s="30" t="s">
        <v>50</v>
      </c>
    </row>
    <row r="5" spans="1:3" ht="12.75">
      <c r="A5" s="35"/>
      <c r="B5" s="32" t="s">
        <v>32</v>
      </c>
      <c r="C5" s="31" t="s">
        <v>34</v>
      </c>
    </row>
    <row r="6" spans="1:3" ht="51">
      <c r="A6" s="39" t="s">
        <v>44</v>
      </c>
      <c r="B6" s="36" t="s">
        <v>45</v>
      </c>
      <c r="C6" s="37"/>
    </row>
    <row r="7" spans="1:3" ht="12.75">
      <c r="A7" s="14" t="s">
        <v>51</v>
      </c>
      <c r="B7" s="7"/>
      <c r="C7" s="7"/>
    </row>
    <row r="8" spans="1:3" ht="12.75">
      <c r="A8" s="17" t="s">
        <v>13</v>
      </c>
      <c r="B8" s="32"/>
      <c r="C8" s="32"/>
    </row>
    <row r="9" spans="1:3" ht="12.75">
      <c r="A9" s="29" t="s">
        <v>16</v>
      </c>
      <c r="B9" s="38" t="s">
        <v>35</v>
      </c>
      <c r="C9" s="38" t="s">
        <v>35</v>
      </c>
    </row>
    <row r="10" spans="1:3" ht="12.75">
      <c r="A10" s="20" t="s">
        <v>17</v>
      </c>
      <c r="B10" s="33" t="s">
        <v>35</v>
      </c>
      <c r="C10" s="33" t="s">
        <v>35</v>
      </c>
    </row>
    <row r="11" spans="1:3" ht="12.75">
      <c r="A11" s="20" t="s">
        <v>18</v>
      </c>
      <c r="B11" s="33" t="s">
        <v>35</v>
      </c>
      <c r="C11" s="33" t="s">
        <v>35</v>
      </c>
    </row>
    <row r="12" spans="1:3" ht="12.75">
      <c r="A12" s="20" t="s">
        <v>19</v>
      </c>
      <c r="B12" s="33" t="s">
        <v>35</v>
      </c>
      <c r="C12" s="33" t="s">
        <v>35</v>
      </c>
    </row>
    <row r="13" spans="1:3" ht="12.75">
      <c r="A13" s="20" t="s">
        <v>20</v>
      </c>
      <c r="B13" s="33" t="s">
        <v>35</v>
      </c>
      <c r="C13" s="33" t="s">
        <v>35</v>
      </c>
    </row>
    <row r="14" spans="1:3" ht="12.75">
      <c r="A14" s="20" t="s">
        <v>21</v>
      </c>
      <c r="B14" s="33" t="s">
        <v>35</v>
      </c>
      <c r="C14" s="33" t="s">
        <v>35</v>
      </c>
    </row>
    <row r="15" spans="1:3" ht="12.75">
      <c r="A15" s="20" t="s">
        <v>22</v>
      </c>
      <c r="B15" s="33" t="s">
        <v>35</v>
      </c>
      <c r="C15" s="33" t="s">
        <v>35</v>
      </c>
    </row>
    <row r="16" spans="1:3" ht="25.5">
      <c r="A16" s="20" t="s">
        <v>23</v>
      </c>
      <c r="B16" s="33" t="s">
        <v>36</v>
      </c>
      <c r="C16" s="33" t="s">
        <v>36</v>
      </c>
    </row>
    <row r="17" spans="1:3" ht="12.75">
      <c r="A17" s="20" t="s">
        <v>24</v>
      </c>
      <c r="B17" s="33" t="s">
        <v>37</v>
      </c>
      <c r="C17" s="33" t="s">
        <v>37</v>
      </c>
    </row>
    <row r="18" spans="1:3" ht="38.25">
      <c r="A18" s="20" t="s">
        <v>25</v>
      </c>
      <c r="B18" s="33" t="s">
        <v>38</v>
      </c>
      <c r="C18" s="33" t="s">
        <v>38</v>
      </c>
    </row>
    <row r="19" spans="1:3" ht="25.5">
      <c r="A19" s="20" t="s">
        <v>26</v>
      </c>
      <c r="B19" s="33" t="s">
        <v>39</v>
      </c>
      <c r="C19" s="33" t="s">
        <v>39</v>
      </c>
    </row>
    <row r="20" spans="1:3" ht="12.75">
      <c r="A20" s="20" t="s">
        <v>27</v>
      </c>
      <c r="B20" s="33" t="s">
        <v>40</v>
      </c>
      <c r="C20" s="33" t="s">
        <v>40</v>
      </c>
    </row>
    <row r="21" spans="1:3" ht="12.75">
      <c r="A21" s="20" t="s">
        <v>28</v>
      </c>
      <c r="B21" s="33" t="s">
        <v>41</v>
      </c>
      <c r="C21" s="33" t="s">
        <v>41</v>
      </c>
    </row>
    <row r="22" spans="1:3" ht="25.5">
      <c r="A22" s="20" t="s">
        <v>29</v>
      </c>
      <c r="B22" s="33" t="s">
        <v>42</v>
      </c>
      <c r="C22" s="33" t="s">
        <v>42</v>
      </c>
    </row>
    <row r="24" ht="12.75">
      <c r="A24" t="s">
        <v>47</v>
      </c>
    </row>
    <row r="25" ht="12.75">
      <c r="A25" t="s">
        <v>46</v>
      </c>
    </row>
    <row r="26" ht="12.75">
      <c r="A26" t="s">
        <v>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PuglieseG</dc:creator>
  <cp:keywords/>
  <dc:description/>
  <cp:lastModifiedBy>PuglieseG</cp:lastModifiedBy>
  <cp:lastPrinted>2000-06-14T11:48:35Z</cp:lastPrinted>
  <dcterms:created xsi:type="dcterms:W3CDTF">2000-06-09T15:41:12Z</dcterms:created>
  <dcterms:modified xsi:type="dcterms:W3CDTF">2000-06-14T11:48:38Z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