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<sst xmlns="http://schemas.openxmlformats.org/spreadsheetml/2006/main" count="37" uniqueCount="20">
  <si>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Annualità</t>
  </si>
  <si>
    <t>Totale</t>
  </si>
  <si>
    <t>1=2+9</t>
  </si>
  <si>
    <t>Costo Totale</t>
  </si>
  <si>
    <t>Totale Risorse Pubbliche</t>
  </si>
  <si>
    <t>2=3+8</t>
  </si>
  <si>
    <t>Fesr</t>
  </si>
  <si>
    <t>Fse</t>
  </si>
  <si>
    <t>Feoga</t>
  </si>
  <si>
    <t>Sfop</t>
  </si>
  <si>
    <t>Contributi Nazionali</t>
  </si>
  <si>
    <t>Risorse Private</t>
  </si>
  <si>
    <t>3=4+5+6+7</t>
  </si>
  <si>
    <t>Risorse Pubbliche</t>
  </si>
  <si>
    <t>Contributi Comunitari</t>
  </si>
  <si>
    <t>Piano finanziario programmatico Pon Sicurezza per lo sviluppo del Mezzogiorno</t>
  </si>
  <si>
    <t>(in miliardi di lire)</t>
  </si>
  <si>
    <t>(importi in Meuro)</t>
  </si>
  <si>
    <t>Quadro Comunitario di Sostegno 2000 - 2006  - Italia - Regioni obiettivo 1</t>
  </si>
  <si>
    <t>ALLEGATO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</si>
</sst>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</numFmts>
  <fonts count="7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 topLeftCell="B2">
      <selection activeCell="J3" sqref="J3"/>
    </sheetView>
  </sheetViews>
  <sheetFormatPr defaultColWidth="9.140625" defaultRowHeight="12.75"/>
  <cols>
    <col min="2" max="2" width="10.00390625" style="0" customWidth="1"/>
    <col min="3" max="3" width="12.57421875" style="0" customWidth="1"/>
    <col min="4" max="4" width="12.00390625" style="0" customWidth="1"/>
    <col min="5" max="5" width="12.8515625" style="0" customWidth="1"/>
    <col min="6" max="6" width="10.140625" style="0" bestFit="1" customWidth="1"/>
    <col min="7" max="7" width="10.7109375" style="0" bestFit="1" customWidth="1"/>
    <col min="10" max="10" width="11.8515625" style="0" customWidth="1"/>
  </cols>
  <sheetData>
    <row r="1" ht="12.75">
      <c r="J1" s="9" t="s">
        <v>19</v>
      </c>
    </row>
    <row r="3" ht="12.75">
      <c r="J3" s="9"/>
    </row>
    <row r="5" spans="2:11" ht="15">
      <c r="B5" s="12" t="s">
        <v>18</v>
      </c>
      <c r="C5" s="12"/>
      <c r="D5" s="12"/>
      <c r="E5" s="12"/>
      <c r="F5" s="12"/>
      <c r="G5" s="12"/>
      <c r="H5" s="12"/>
      <c r="I5" s="12"/>
      <c r="J5" s="12"/>
      <c r="K5" s="12"/>
    </row>
    <row r="6" spans="2:11" ht="15">
      <c r="B6" s="12" t="s">
        <v>15</v>
      </c>
      <c r="C6" s="12"/>
      <c r="D6" s="12"/>
      <c r="E6" s="12"/>
      <c r="F6" s="12"/>
      <c r="G6" s="12"/>
      <c r="H6" s="12"/>
      <c r="I6" s="12"/>
      <c r="J6" s="12"/>
      <c r="K6" s="12"/>
    </row>
    <row r="7" spans="2:11" ht="15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ht="14.25">
      <c r="B8" s="2"/>
      <c r="C8" s="2"/>
      <c r="D8" s="2"/>
      <c r="E8" s="2"/>
      <c r="F8" s="2"/>
      <c r="G8" s="2"/>
      <c r="H8" s="2"/>
      <c r="I8" s="2"/>
      <c r="J8" s="10" t="s">
        <v>16</v>
      </c>
      <c r="K8" s="2"/>
    </row>
    <row r="9" spans="2:11" ht="15">
      <c r="B9" s="19" t="s">
        <v>0</v>
      </c>
      <c r="C9" s="13" t="s">
        <v>3</v>
      </c>
      <c r="D9" s="13" t="s">
        <v>4</v>
      </c>
      <c r="E9" s="16" t="s">
        <v>13</v>
      </c>
      <c r="F9" s="17"/>
      <c r="G9" s="17"/>
      <c r="H9" s="17"/>
      <c r="I9" s="17"/>
      <c r="J9" s="18"/>
      <c r="K9" s="13" t="s">
        <v>11</v>
      </c>
    </row>
    <row r="10" spans="2:11" ht="15">
      <c r="B10" s="14"/>
      <c r="C10" s="14"/>
      <c r="D10" s="14"/>
      <c r="E10" s="16" t="s">
        <v>14</v>
      </c>
      <c r="F10" s="17"/>
      <c r="G10" s="17"/>
      <c r="H10" s="17"/>
      <c r="I10" s="18"/>
      <c r="J10" s="13" t="s">
        <v>10</v>
      </c>
      <c r="K10" s="14"/>
    </row>
    <row r="11" spans="2:11" ht="15">
      <c r="B11" s="14"/>
      <c r="C11" s="15"/>
      <c r="D11" s="15"/>
      <c r="E11" s="5" t="s">
        <v>1</v>
      </c>
      <c r="F11" s="5" t="s">
        <v>6</v>
      </c>
      <c r="G11" s="5" t="s">
        <v>7</v>
      </c>
      <c r="H11" s="5" t="s">
        <v>8</v>
      </c>
      <c r="I11" s="5" t="s">
        <v>9</v>
      </c>
      <c r="J11" s="20"/>
      <c r="K11" s="15"/>
    </row>
    <row r="12" spans="2:11" ht="12.75">
      <c r="B12" s="15"/>
      <c r="C12" s="1" t="s">
        <v>2</v>
      </c>
      <c r="D12" s="1" t="s">
        <v>5</v>
      </c>
      <c r="E12" s="1" t="s">
        <v>12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</row>
    <row r="13" spans="2:11" ht="14.25">
      <c r="B13" s="3">
        <v>2000</v>
      </c>
      <c r="C13" s="7">
        <f>167.045*1936.27/1000</f>
        <v>323.44422215</v>
      </c>
      <c r="D13" s="7">
        <f>E13+J13</f>
        <v>323.44422215</v>
      </c>
      <c r="E13" s="7">
        <f>F13+G13+H13+I13</f>
        <v>166.56569048</v>
      </c>
      <c r="F13" s="7">
        <f>78.519*1936.27/1000</f>
        <v>152.03398413</v>
      </c>
      <c r="G13" s="7">
        <f>7.505*1936.27/1000</f>
        <v>14.53170635</v>
      </c>
      <c r="H13" s="7"/>
      <c r="I13" s="7"/>
      <c r="J13" s="7">
        <f>81.021*1936.27/1000</f>
        <v>156.87853167</v>
      </c>
      <c r="K13" s="4"/>
    </row>
    <row r="14" spans="2:11" ht="14.25">
      <c r="B14" s="3">
        <v>2001</v>
      </c>
      <c r="C14" s="7">
        <f>170.382*1936.27/1000</f>
        <v>329.90555514</v>
      </c>
      <c r="D14" s="7">
        <f aca="true" t="shared" si="0" ref="D14:D19">E14+J14</f>
        <v>329.90555513999993</v>
      </c>
      <c r="E14" s="7">
        <f aca="true" t="shared" si="1" ref="E14:E19">F14+G14+H14+I14</f>
        <v>169.89413860999997</v>
      </c>
      <c r="F14" s="7">
        <f>80.088*1936.27/1000</f>
        <v>155.07199175999997</v>
      </c>
      <c r="G14" s="7">
        <f>7.655*1936.27/1000</f>
        <v>14.822146850000001</v>
      </c>
      <c r="H14" s="7"/>
      <c r="I14" s="7"/>
      <c r="J14" s="7">
        <f>82.639*1936.27/1000</f>
        <v>160.01141653</v>
      </c>
      <c r="K14" s="4"/>
    </row>
    <row r="15" spans="2:11" ht="14.25">
      <c r="B15" s="3">
        <v>2002</v>
      </c>
      <c r="C15" s="7">
        <f>173.831*1936.27/1000</f>
        <v>336.58375036999996</v>
      </c>
      <c r="D15" s="7">
        <f t="shared" si="0"/>
        <v>336.58375037</v>
      </c>
      <c r="E15" s="7">
        <f t="shared" si="1"/>
        <v>173.33295413000002</v>
      </c>
      <c r="F15" s="7">
        <f>81.709*1936.27/1000</f>
        <v>158.21068543</v>
      </c>
      <c r="G15" s="7">
        <f>7.81*1936.27/1000</f>
        <v>15.1222687</v>
      </c>
      <c r="H15" s="7"/>
      <c r="I15" s="7"/>
      <c r="J15" s="7">
        <f>84.312*1936.27/1000</f>
        <v>163.25079624</v>
      </c>
      <c r="K15" s="4"/>
    </row>
    <row r="16" spans="2:11" ht="14.25">
      <c r="B16" s="3">
        <v>2003</v>
      </c>
      <c r="C16" s="7">
        <f>177.282*1936.27/1000</f>
        <v>343.26581813999996</v>
      </c>
      <c r="D16" s="7">
        <f t="shared" si="0"/>
        <v>343.26581814</v>
      </c>
      <c r="E16" s="7">
        <f t="shared" si="1"/>
        <v>176.77370592</v>
      </c>
      <c r="F16" s="7">
        <f>83.331*1936.27/1000</f>
        <v>161.35131537</v>
      </c>
      <c r="G16" s="7">
        <f>7.965*1936.27/1000</f>
        <v>15.42239055</v>
      </c>
      <c r="H16" s="7"/>
      <c r="I16" s="7"/>
      <c r="J16" s="7">
        <f>85.986*1936.27/1000</f>
        <v>166.49211222000002</v>
      </c>
      <c r="K16" s="4"/>
    </row>
    <row r="17" spans="2:11" ht="14.25">
      <c r="B17" s="3">
        <v>2004</v>
      </c>
      <c r="C17" s="7">
        <f>138.665*1936.27/1000</f>
        <v>268.49287954999994</v>
      </c>
      <c r="D17" s="7">
        <f t="shared" si="0"/>
        <v>268.49287955</v>
      </c>
      <c r="E17" s="7">
        <f t="shared" si="1"/>
        <v>138.26710443</v>
      </c>
      <c r="F17" s="7">
        <f>65.179*1936.27/1000</f>
        <v>126.20414233</v>
      </c>
      <c r="G17" s="7">
        <f>6.23*1936.27/1000</f>
        <v>12.0629621</v>
      </c>
      <c r="H17" s="7"/>
      <c r="I17" s="7"/>
      <c r="J17" s="7">
        <f>67.256*1936.27/1000</f>
        <v>130.22577512</v>
      </c>
      <c r="K17" s="4"/>
    </row>
    <row r="18" spans="2:11" ht="14.25">
      <c r="B18" s="3">
        <v>2005</v>
      </c>
      <c r="C18" s="7">
        <f>141.448*1936.27/1000</f>
        <v>273.88151896</v>
      </c>
      <c r="D18" s="7">
        <f t="shared" si="0"/>
        <v>273.88151896</v>
      </c>
      <c r="E18" s="7">
        <f t="shared" si="1"/>
        <v>141.04177934</v>
      </c>
      <c r="F18" s="7">
        <f>66.487*1936.27/1000</f>
        <v>128.73678349</v>
      </c>
      <c r="G18" s="7">
        <f>6.355*1936.27/1000</f>
        <v>12.304995850000001</v>
      </c>
      <c r="H18" s="7"/>
      <c r="I18" s="7"/>
      <c r="J18" s="7">
        <f>68.606*1936.27/1000</f>
        <v>132.83973962</v>
      </c>
      <c r="K18" s="4"/>
    </row>
    <row r="19" spans="2:11" ht="14.25">
      <c r="B19" s="3">
        <v>2006</v>
      </c>
      <c r="C19" s="7">
        <f>144.23*1936.27/1000</f>
        <v>279.26822209999995</v>
      </c>
      <c r="D19" s="7">
        <f t="shared" si="0"/>
        <v>279.2682221</v>
      </c>
      <c r="E19" s="7">
        <f t="shared" si="1"/>
        <v>143.81645425</v>
      </c>
      <c r="F19" s="7">
        <f>67.795*1936.27/1000</f>
        <v>131.26942465</v>
      </c>
      <c r="G19" s="7">
        <f>6.48*1936.27/1000</f>
        <v>12.5470296</v>
      </c>
      <c r="H19" s="7"/>
      <c r="I19" s="7"/>
      <c r="J19" s="7">
        <f>69.955*1936.27/1000</f>
        <v>135.45176785</v>
      </c>
      <c r="K19" s="4"/>
    </row>
    <row r="20" spans="2:11" ht="15">
      <c r="B20" s="5" t="s">
        <v>1</v>
      </c>
      <c r="C20" s="7">
        <f>SUM(C13:C19)</f>
        <v>2154.8419664099997</v>
      </c>
      <c r="D20" s="7">
        <f>SUM(D13:D19)</f>
        <v>2154.84196641</v>
      </c>
      <c r="E20" s="7">
        <f>SUM(E13:E19)</f>
        <v>1109.6918271599998</v>
      </c>
      <c r="F20" s="7">
        <f>SUM(F13:F19)</f>
        <v>1012.8783271599999</v>
      </c>
      <c r="G20" s="7">
        <f>SUM(G13:G19)</f>
        <v>96.81349999999999</v>
      </c>
      <c r="H20" s="7"/>
      <c r="I20" s="7"/>
      <c r="J20" s="7">
        <f>SUM(J13:J19)</f>
        <v>1045.15013925</v>
      </c>
      <c r="K20" s="4"/>
    </row>
    <row r="23" ht="12.75">
      <c r="J23" s="11" t="s">
        <v>17</v>
      </c>
    </row>
    <row r="24" spans="2:11" ht="15">
      <c r="B24" s="19" t="s">
        <v>0</v>
      </c>
      <c r="C24" s="13" t="s">
        <v>3</v>
      </c>
      <c r="D24" s="13" t="s">
        <v>4</v>
      </c>
      <c r="E24" s="16" t="s">
        <v>13</v>
      </c>
      <c r="F24" s="17"/>
      <c r="G24" s="17"/>
      <c r="H24" s="17"/>
      <c r="I24" s="17"/>
      <c r="J24" s="18"/>
      <c r="K24" s="13" t="s">
        <v>11</v>
      </c>
    </row>
    <row r="25" spans="2:11" ht="15">
      <c r="B25" s="14"/>
      <c r="C25" s="14"/>
      <c r="D25" s="14"/>
      <c r="E25" s="16" t="s">
        <v>14</v>
      </c>
      <c r="F25" s="17"/>
      <c r="G25" s="17"/>
      <c r="H25" s="17"/>
      <c r="I25" s="18"/>
      <c r="J25" s="13" t="s">
        <v>10</v>
      </c>
      <c r="K25" s="14"/>
    </row>
    <row r="26" spans="2:11" ht="15">
      <c r="B26" s="14"/>
      <c r="C26" s="15"/>
      <c r="D26" s="15"/>
      <c r="E26" s="5" t="s">
        <v>1</v>
      </c>
      <c r="F26" s="5" t="s">
        <v>6</v>
      </c>
      <c r="G26" s="5" t="s">
        <v>7</v>
      </c>
      <c r="H26" s="5" t="s">
        <v>8</v>
      </c>
      <c r="I26" s="5" t="s">
        <v>9</v>
      </c>
      <c r="J26" s="20"/>
      <c r="K26" s="15"/>
    </row>
    <row r="27" spans="2:11" ht="12.75">
      <c r="B27" s="15"/>
      <c r="C27" s="1" t="s">
        <v>2</v>
      </c>
      <c r="D27" s="1" t="s">
        <v>5</v>
      </c>
      <c r="E27" s="1" t="s">
        <v>12</v>
      </c>
      <c r="F27" s="1">
        <v>4</v>
      </c>
      <c r="G27" s="1">
        <v>5</v>
      </c>
      <c r="H27" s="1">
        <v>6</v>
      </c>
      <c r="I27" s="1">
        <v>7</v>
      </c>
      <c r="J27" s="1">
        <v>8</v>
      </c>
      <c r="K27" s="1">
        <v>9</v>
      </c>
    </row>
    <row r="28" spans="2:11" ht="14.25">
      <c r="B28" s="3">
        <v>2000</v>
      </c>
      <c r="C28" s="8">
        <v>167.045</v>
      </c>
      <c r="D28" s="8">
        <f>E28+J28</f>
        <v>167.04500000000002</v>
      </c>
      <c r="E28" s="8">
        <f>F28+G28+H28+I28</f>
        <v>86.024</v>
      </c>
      <c r="F28" s="8">
        <v>78.519</v>
      </c>
      <c r="G28" s="8">
        <v>7.505</v>
      </c>
      <c r="H28" s="6"/>
      <c r="I28" s="6"/>
      <c r="J28" s="8">
        <v>81.021</v>
      </c>
      <c r="K28" s="4"/>
    </row>
    <row r="29" spans="2:11" ht="14.25">
      <c r="B29" s="3">
        <v>2001</v>
      </c>
      <c r="C29" s="8">
        <v>170.382</v>
      </c>
      <c r="D29" s="8">
        <f aca="true" t="shared" si="2" ref="D29:D34">E29+J29</f>
        <v>170.382</v>
      </c>
      <c r="E29" s="8">
        <f aca="true" t="shared" si="3" ref="E29:E34">F29+G29+H29+I29</f>
        <v>87.743</v>
      </c>
      <c r="F29" s="8">
        <v>80.088</v>
      </c>
      <c r="G29" s="8">
        <v>7.655</v>
      </c>
      <c r="H29" s="6"/>
      <c r="I29" s="6"/>
      <c r="J29" s="8">
        <v>82.639</v>
      </c>
      <c r="K29" s="4"/>
    </row>
    <row r="30" spans="2:11" ht="14.25">
      <c r="B30" s="3">
        <v>2002</v>
      </c>
      <c r="C30" s="8">
        <v>173.831</v>
      </c>
      <c r="D30" s="8">
        <f t="shared" si="2"/>
        <v>173.83100000000002</v>
      </c>
      <c r="E30" s="8">
        <f t="shared" si="3"/>
        <v>89.519</v>
      </c>
      <c r="F30" s="8">
        <v>81.709</v>
      </c>
      <c r="G30" s="8">
        <v>7.81</v>
      </c>
      <c r="H30" s="6"/>
      <c r="I30" s="6"/>
      <c r="J30" s="8">
        <v>84.312</v>
      </c>
      <c r="K30" s="4"/>
    </row>
    <row r="31" spans="2:11" ht="14.25">
      <c r="B31" s="3">
        <v>2003</v>
      </c>
      <c r="C31" s="8">
        <v>177.282</v>
      </c>
      <c r="D31" s="8">
        <f t="shared" si="2"/>
        <v>177.282</v>
      </c>
      <c r="E31" s="8">
        <f t="shared" si="3"/>
        <v>91.296</v>
      </c>
      <c r="F31" s="8">
        <v>83.331</v>
      </c>
      <c r="G31" s="8">
        <v>7.965</v>
      </c>
      <c r="H31" s="6"/>
      <c r="I31" s="6"/>
      <c r="J31" s="8">
        <v>85.986</v>
      </c>
      <c r="K31" s="4"/>
    </row>
    <row r="32" spans="2:11" ht="14.25">
      <c r="B32" s="3">
        <v>2004</v>
      </c>
      <c r="C32" s="8">
        <v>138.665</v>
      </c>
      <c r="D32" s="8">
        <f t="shared" si="2"/>
        <v>138.66500000000002</v>
      </c>
      <c r="E32" s="8">
        <f t="shared" si="3"/>
        <v>71.409</v>
      </c>
      <c r="F32" s="8">
        <v>65.179</v>
      </c>
      <c r="G32" s="8">
        <v>6.23</v>
      </c>
      <c r="H32" s="6"/>
      <c r="I32" s="6"/>
      <c r="J32" s="8">
        <v>67.256</v>
      </c>
      <c r="K32" s="4"/>
    </row>
    <row r="33" spans="2:11" ht="14.25">
      <c r="B33" s="3">
        <v>2005</v>
      </c>
      <c r="C33" s="8">
        <v>141.448</v>
      </c>
      <c r="D33" s="8">
        <f t="shared" si="2"/>
        <v>141.44799999999998</v>
      </c>
      <c r="E33" s="8">
        <f t="shared" si="3"/>
        <v>72.842</v>
      </c>
      <c r="F33" s="8">
        <v>66.487</v>
      </c>
      <c r="G33" s="8">
        <v>6.355</v>
      </c>
      <c r="H33" s="6"/>
      <c r="I33" s="6"/>
      <c r="J33" s="8">
        <v>68.606</v>
      </c>
      <c r="K33" s="4"/>
    </row>
    <row r="34" spans="2:11" ht="14.25">
      <c r="B34" s="3">
        <v>2006</v>
      </c>
      <c r="C34" s="8">
        <v>144.23</v>
      </c>
      <c r="D34" s="8">
        <f t="shared" si="2"/>
        <v>144.23000000000002</v>
      </c>
      <c r="E34" s="8">
        <f t="shared" si="3"/>
        <v>74.275</v>
      </c>
      <c r="F34" s="8">
        <v>67.795</v>
      </c>
      <c r="G34" s="8">
        <v>6.48</v>
      </c>
      <c r="H34" s="6"/>
      <c r="I34" s="6"/>
      <c r="J34" s="8">
        <v>69.955</v>
      </c>
      <c r="K34" s="4"/>
    </row>
    <row r="35" spans="2:11" ht="15">
      <c r="B35" s="5" t="s">
        <v>1</v>
      </c>
      <c r="C35" s="8">
        <f>SUM(C28:C34)</f>
        <v>1112.883</v>
      </c>
      <c r="D35" s="8">
        <f>SUM(D28:D34)</f>
        <v>1112.8830000000003</v>
      </c>
      <c r="E35" s="8">
        <f>SUM(E28:E34)</f>
        <v>573.108</v>
      </c>
      <c r="F35" s="8">
        <f>SUM(F28:F34)</f>
        <v>523.108</v>
      </c>
      <c r="G35" s="8">
        <f>SUM(G28:G34)</f>
        <v>50</v>
      </c>
      <c r="H35" s="6"/>
      <c r="I35" s="6"/>
      <c r="J35" s="8">
        <f>SUM(J28:J34)</f>
        <v>539.775</v>
      </c>
      <c r="K35" s="4"/>
    </row>
  </sheetData>
  <mergeCells count="17">
    <mergeCell ref="K24:K26"/>
    <mergeCell ref="E25:I25"/>
    <mergeCell ref="J25:J26"/>
    <mergeCell ref="B24:B27"/>
    <mergeCell ref="C24:C26"/>
    <mergeCell ref="D24:D26"/>
    <mergeCell ref="E24:J24"/>
    <mergeCell ref="B5:K5"/>
    <mergeCell ref="B6:K6"/>
    <mergeCell ref="B7:K7"/>
    <mergeCell ref="K9:K11"/>
    <mergeCell ref="E9:J9"/>
    <mergeCell ref="E10:I10"/>
    <mergeCell ref="B9:B12"/>
    <mergeCell ref="C9:C11"/>
    <mergeCell ref="D9:D11"/>
    <mergeCell ref="J10:J11"/>
  </mergeCells>
  <printOptions verticalCentered="1"/>
  <pageMargins left="0.7874015748031497" right="0.7874015748031497" top="0.5511811023622047" bottom="0.6692913385826772" header="0.5118110236220472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Tes 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MDESIMONE</dc:creator>
  <cp:keywords/>
  <dc:description/>
  <cp:lastModifiedBy>LDIRENZO</cp:lastModifiedBy>
  <cp:lastPrinted>2000-08-11T11:40:02Z</cp:lastPrinted>
  <dcterms:created xsi:type="dcterms:W3CDTF">2000-08-09T12:18:30Z</dcterms:created>
  <dcterms:modified xsi:type="dcterms:W3CDTF">2000-08-11T11:49:02Z</dcterms:modified>
  <cp:category/>
  <cp:version/>
  <cp:contentType/>
  <cp:contentStatus/>
</cp:coreProperties>
</file>