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75" windowHeight="5685" firstSheet="1" activeTab="1"/>
  </bookViews>
  <sheets>
    <sheet name="investimenti tecnologico ind.li" sheetId="1" r:id="rId1"/>
    <sheet name="centri di ricerca" sheetId="2" r:id="rId2"/>
    <sheet name="progetti di ricerca" sheetId="3" r:id="rId3"/>
    <sheet name="formazione" sheetId="4" r:id="rId4"/>
    <sheet name="tabelle riassuntive" sheetId="5" r:id="rId5"/>
  </sheets>
  <definedNames>
    <definedName name="_xlnm.Print_Area" localSheetId="1">'centri di ricerca'!$A$2:$J$52</definedName>
    <definedName name="_xlnm.Print_Area" localSheetId="3">'formazione'!$A$2:$G$40</definedName>
    <definedName name="_xlnm.Print_Area" localSheetId="0">'investimenti tecnologico ind.li'!$A$1:$J$155</definedName>
    <definedName name="_xlnm.Print_Area" localSheetId="2">'progetti di ricerca'!$A$2:$G$105</definedName>
    <definedName name="_xlnm.Print_Area" localSheetId="4">'tabelle riassuntive'!$A$1:$H$138</definedName>
  </definedNames>
  <calcPr fullCalcOnLoad="1"/>
</workbook>
</file>

<file path=xl/sharedStrings.xml><?xml version="1.0" encoding="utf-8"?>
<sst xmlns="http://schemas.openxmlformats.org/spreadsheetml/2006/main" count="532" uniqueCount="160">
  <si>
    <t>INIZIATIVE</t>
  </si>
  <si>
    <t>Progettazione e direzione lavori</t>
  </si>
  <si>
    <t>Totale</t>
  </si>
  <si>
    <t>31.12.97</t>
  </si>
  <si>
    <t>Opere murarie ed assimilate</t>
  </si>
  <si>
    <t>Macch. Impianti ed attrezzature</t>
  </si>
  <si>
    <t>Totale Investimenti</t>
  </si>
  <si>
    <t>Scorte</t>
  </si>
  <si>
    <t>CONTR.</t>
  </si>
  <si>
    <t>C/CAP.</t>
  </si>
  <si>
    <t>C/INT.</t>
  </si>
  <si>
    <t>28.02.94</t>
  </si>
  <si>
    <t>31.01.94</t>
  </si>
  <si>
    <t>30.09.90</t>
  </si>
  <si>
    <t>30.01.91</t>
  </si>
  <si>
    <t>30.06.90</t>
  </si>
  <si>
    <t xml:space="preserve">TOTALE TARANTO </t>
  </si>
  <si>
    <t>INTERNI</t>
  </si>
  <si>
    <t xml:space="preserve"> (L./m.ni) </t>
  </si>
  <si>
    <t>IMP. IDROCONVERSIONE RESIDUI</t>
  </si>
  <si>
    <t>31.12.96</t>
  </si>
  <si>
    <t>IMP. PRODUZIONE IDROGENO</t>
  </si>
  <si>
    <t>31.12.94</t>
  </si>
  <si>
    <t>IMP.HYDROCRACKING</t>
  </si>
  <si>
    <t>31.12.93</t>
  </si>
  <si>
    <t>31.12.95</t>
  </si>
  <si>
    <t xml:space="preserve">TOTALE MILAZZO </t>
  </si>
  <si>
    <t>30.06.94</t>
  </si>
  <si>
    <t xml:space="preserve">TOTALE AGIP </t>
  </si>
  <si>
    <t>31.03.98</t>
  </si>
  <si>
    <t>30.07.97</t>
  </si>
  <si>
    <t>TOTALE PORTO VESME</t>
  </si>
  <si>
    <t>RAZ.ADEGUAM.IMP.PIOMBO PRIM.ARGENTO</t>
  </si>
  <si>
    <t>ADEGUAMENTO OTTIMIZZAZIONE RAFFIN.PIOMBO</t>
  </si>
  <si>
    <t>TOTALE SAN GAVINO</t>
  </si>
  <si>
    <t>VALORIZZ.RES.PETROL.E SVIL.SOFTWARE</t>
  </si>
  <si>
    <t xml:space="preserve">AMPL.CENTRO RIC.METALL.NON FERROSA </t>
  </si>
  <si>
    <t>CEOM S.C.p.A.</t>
  </si>
  <si>
    <t>AMPL.CENTRO SALV/VAL.RISORSE MARINE</t>
  </si>
  <si>
    <t>TOTALE CENTRI DI RICERCA</t>
  </si>
  <si>
    <t>NUOVE TECN.PER SEMILAV.NON FERROSI</t>
  </si>
  <si>
    <t>SIST.AUTOM.CONTR.QUALITA' ACQUE MARINE</t>
  </si>
  <si>
    <t>PROGETTO BIOGENE</t>
  </si>
  <si>
    <t>TOTALE PROGETTI DI RICERCA</t>
  </si>
  <si>
    <t>31.10.92</t>
  </si>
  <si>
    <t>TOTALE ENIRISORSE</t>
  </si>
  <si>
    <t>ADDETTI ATTIVITA' INDUSTRIALI</t>
  </si>
  <si>
    <t>OP.RI IMP.PROD.NE PIOMBO SECONDARIO</t>
  </si>
  <si>
    <t>TOTALE FORMAZIONE</t>
  </si>
  <si>
    <t>AGIP PETROLI S.p.A</t>
  </si>
  <si>
    <t>CENTRI DI RICERCA</t>
  </si>
  <si>
    <t>TOTALE C.C.R.S.</t>
  </si>
  <si>
    <t>ENIRISORSE S.p.A</t>
  </si>
  <si>
    <t>TOTALE CEOM</t>
  </si>
  <si>
    <t>METAPONTUM AGROBIOS S.C.a.r.l.</t>
  </si>
  <si>
    <t>TOTALE GENERALE</t>
  </si>
  <si>
    <t xml:space="preserve"> AGIP PETROLI S.p.A.</t>
  </si>
  <si>
    <t xml:space="preserve"> ENIRISORSE S.p.A. </t>
  </si>
  <si>
    <t>TOTALE CEOM S.C.p.A.</t>
  </si>
  <si>
    <t>Gestione dell'intervento</t>
  </si>
  <si>
    <t>Materiale didattico / logistica</t>
  </si>
  <si>
    <t>Personale in formazione</t>
  </si>
  <si>
    <t>docenza e preparazione corsi</t>
  </si>
  <si>
    <t>varie</t>
  </si>
  <si>
    <t xml:space="preserve"> </t>
  </si>
  <si>
    <t>Personale</t>
  </si>
  <si>
    <t>Formazione</t>
  </si>
  <si>
    <t>Viaggi e missioni</t>
  </si>
  <si>
    <t>Beni non durevoli</t>
  </si>
  <si>
    <t>Attrezzature</t>
  </si>
  <si>
    <t>Altri materiali</t>
  </si>
  <si>
    <t>Consulenze e commesse</t>
  </si>
  <si>
    <t>Altre prestazioni</t>
  </si>
  <si>
    <t>Spese generali</t>
  </si>
  <si>
    <t>10.61</t>
  </si>
  <si>
    <t>SIST.SOFTWARE CONTR.UNITA' PRODUTTIVA</t>
  </si>
  <si>
    <t>10.65</t>
  </si>
  <si>
    <t>Altri costi</t>
  </si>
  <si>
    <t>10.60</t>
  </si>
  <si>
    <t>30.09.98</t>
  </si>
  <si>
    <t>09 - 10.15</t>
  </si>
  <si>
    <t>10.29 - 40</t>
  </si>
  <si>
    <t>IMP.FUSIONE E ADEG./OTT.NE IMPIANTI</t>
  </si>
  <si>
    <t>231 - 237</t>
  </si>
  <si>
    <t>REVAMPING I.S. E POTENZ.IMPIANTI</t>
  </si>
  <si>
    <t>TOTALE</t>
  </si>
  <si>
    <t>AGIP MILAZZO</t>
  </si>
  <si>
    <t>AGIP TARANTO</t>
  </si>
  <si>
    <t>TOTALE AGIP PETROLI S.p.A.</t>
  </si>
  <si>
    <t>ENIRISORSE PORTO VESME</t>
  </si>
  <si>
    <t>ENIRISORSE S. GAVINO</t>
  </si>
  <si>
    <t>TOTALE ENIRISORSE S.p.A.</t>
  </si>
  <si>
    <t>Progett.ne e dir.ne lavori</t>
  </si>
  <si>
    <t>Op. murarie ed assimilate</t>
  </si>
  <si>
    <t>Macch. Imp. ed att.re</t>
  </si>
  <si>
    <t>TOT. CONS.CORISA</t>
  </si>
  <si>
    <t>TOTALE AGROBIOS</t>
  </si>
  <si>
    <t>Op.murarie ed ass.te</t>
  </si>
  <si>
    <t>Macch. Imp.ed att.re</t>
  </si>
  <si>
    <t>Gest.dell'intervento</t>
  </si>
  <si>
    <t>Mat.le didatt./logist.</t>
  </si>
  <si>
    <t>Pers.le in formazione</t>
  </si>
  <si>
    <t>doc.za e prep.ne corsi</t>
  </si>
  <si>
    <t>Consul.e commesse</t>
  </si>
  <si>
    <t>30.06.98</t>
  </si>
  <si>
    <t xml:space="preserve">   VALORI COMPLESSIVI PER SOCIETA'</t>
  </si>
  <si>
    <t>TOTALE CONSORZIO CORISA</t>
  </si>
  <si>
    <t>Op. murarie ed ass.te</t>
  </si>
  <si>
    <t>Macch.Imp. ed Att.re</t>
  </si>
  <si>
    <t xml:space="preserve"> INVESTIMENTI</t>
  </si>
  <si>
    <t>N. SCHEDA</t>
  </si>
  <si>
    <t>N. PROGETTO</t>
  </si>
  <si>
    <t>ONERI PER L'ERARIO</t>
  </si>
  <si>
    <t>COMPENSI          E         COLLAUDI</t>
  </si>
  <si>
    <t>AGIP PETROLI S.p.A. TARANTO</t>
  </si>
  <si>
    <t>AGIP PETROLI S.p.A.MILAZZO</t>
  </si>
  <si>
    <t>ENIRISORSE S.p.A.              PORTO VESME</t>
  </si>
  <si>
    <t>INVESTIMENTI TECNOLOGICO-INDUSTRIALI</t>
  </si>
  <si>
    <t>OCCUPATI 31/12/1997</t>
  </si>
  <si>
    <t>TOTALE  INVESTIMENTI  TECNOLOGICO-INDUSTIALI</t>
  </si>
  <si>
    <t>IMP. ISOMERIZZAZIONE        NAFTA LEGGERA</t>
  </si>
  <si>
    <t>TRATT. GASOLI PES., VUOTO,      DESALTER</t>
  </si>
  <si>
    <t>INSTALLAZIONE DI STRUM.NE      AVANZATA</t>
  </si>
  <si>
    <t>IDROGENAZ.     TRATTAM.     AMMODERNAM.</t>
  </si>
  <si>
    <t>ENIRISORSE S.p.A.       SAN GAVINO</t>
  </si>
  <si>
    <t>AGIP PETROLI S.p.A.       MILAZZO</t>
  </si>
  <si>
    <t>ENIRISORSE S.p.A.      PORTO VESME</t>
  </si>
  <si>
    <t>CEOM S.C.p.A.   PALERMO</t>
  </si>
  <si>
    <t>COMPENSI E COLLAUDI</t>
  </si>
  <si>
    <t>OCCUPATI AL 31/12/1997</t>
  </si>
  <si>
    <t>CONSORZIO CENTRO RICERCHE SUD       MILAZZO</t>
  </si>
  <si>
    <t>IDROCONV E DESOLFORAZIONE     RESIDUI</t>
  </si>
  <si>
    <t>CONSORZIO CORISA  PORTO VESME</t>
  </si>
  <si>
    <t>CEOM S.C.p.A  PALERMO</t>
  </si>
  <si>
    <t>METAPONTUM AGROBIOS S.C.p.A.  MATERA</t>
  </si>
  <si>
    <t>AGIP PETROLI S.p.A.    TARANTO</t>
  </si>
  <si>
    <t>AGIP PETROLI S.p.A.   MILAZZO</t>
  </si>
  <si>
    <t>ENIRISORSE S.p.A.  MARCIANISE</t>
  </si>
  <si>
    <t>INVESTIMENTI TECNOLOGICO INDUSTRIALI</t>
  </si>
  <si>
    <t>OCCUPATI AL 31/12/97</t>
  </si>
  <si>
    <t>PROGETTI DI FORMAZIONE</t>
  </si>
  <si>
    <t>CONSORZIO CENTRO RICERCHE SUD MILAZZO</t>
  </si>
  <si>
    <t xml:space="preserve"> PROGETTI DI RICERCA</t>
  </si>
  <si>
    <t xml:space="preserve">COMPENSI E COLLAUDI </t>
  </si>
  <si>
    <t>COMPENSI  E COLLAUDI</t>
  </si>
  <si>
    <t xml:space="preserve"> CENTRI DI RICERCA</t>
  </si>
  <si>
    <t xml:space="preserve"> PROGETTI DI FORMAZIONE</t>
  </si>
  <si>
    <t>CONSORZIO CORISA PORTO VESME</t>
  </si>
  <si>
    <t>PROGETTI DI RICERCA</t>
  </si>
  <si>
    <t>TERMINE   PROGETTO</t>
  </si>
  <si>
    <t>TERMINE PROGETTO</t>
  </si>
  <si>
    <t xml:space="preserve">(Lire/milionii) </t>
  </si>
  <si>
    <t>TECNOL. DI ROBOTICA AV. PER SOTTOMARINI</t>
  </si>
  <si>
    <t>1,199,0</t>
  </si>
  <si>
    <t>4,721,0</t>
  </si>
  <si>
    <t>3,776,8</t>
  </si>
  <si>
    <t>8,469,0</t>
  </si>
  <si>
    <t xml:space="preserve">(Lire/milioni) </t>
  </si>
  <si>
    <t xml:space="preserve"> (Lire/milioni) </t>
  </si>
  <si>
    <t xml:space="preserve"> (Lire/milioni) H43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</si>
</sst>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:mm:yy"/>
    <numFmt numFmtId="165" formatCode="_-* #,##0.0_-;\-* #,##0.0_-;_-* &quot;-&quot;?_-;_-@_-"/>
  </numFmts>
  <fonts count="26">
    <font>
      <sz val="10"/>
      <name val="Arial"/>
      <family val="0"/>
    </font>
    <font>
      <sz val="8"/>
      <name val="Lucida Sans Unicode"/>
      <family val="2"/>
    </font>
    <font>
      <sz val="7"/>
      <name val="Lucida Sans Unicode"/>
      <family val="2"/>
    </font>
    <font>
      <b/>
      <sz val="8"/>
      <name val="Lucida Sans Unicode"/>
      <family val="2"/>
    </font>
    <font>
      <sz val="10"/>
      <name val="Lucida Sans Unicode"/>
      <family val="2"/>
    </font>
    <font>
      <sz val="8"/>
      <name val="Lucida Sans"/>
      <family val="2"/>
    </font>
    <font>
      <b/>
      <sz val="12"/>
      <name val="Lucida Sans"/>
      <family val="2"/>
    </font>
    <font>
      <sz val="7"/>
      <name val="Lucida Sans"/>
      <family val="2"/>
    </font>
    <font>
      <b/>
      <sz val="8"/>
      <name val="Lucida Sans"/>
      <family val="2"/>
    </font>
    <font>
      <b/>
      <sz val="10"/>
      <name val="Lucida Sans"/>
      <family val="2"/>
    </font>
    <font>
      <b/>
      <sz val="11"/>
      <name val="Lucida Sans"/>
      <family val="2"/>
    </font>
    <font>
      <b/>
      <sz val="10"/>
      <name val="Lucida Sans Unicode"/>
      <family val="2"/>
    </font>
    <font>
      <b/>
      <sz val="12"/>
      <name val="Lucida Sans Unicode"/>
      <family val="2"/>
    </font>
    <font>
      <b/>
      <sz val="10"/>
      <name val="Arial"/>
      <family val="0"/>
    </font>
    <font>
      <b/>
      <sz val="7"/>
      <name val="Lucida Sans Unicode"/>
      <family val="2"/>
    </font>
    <font>
      <sz val="12"/>
      <name val="Lucida Sans Unicode"/>
      <family val="2"/>
    </font>
    <font>
      <sz val="12"/>
      <name val="Arial"/>
      <family val="0"/>
    </font>
    <font>
      <b/>
      <sz val="12"/>
      <name val="Arial"/>
      <family val="0"/>
    </font>
    <font>
      <sz val="9"/>
      <name val="Lucida Sans Unicode"/>
      <family val="2"/>
    </font>
    <font>
      <sz val="9"/>
      <name val="Arial"/>
      <family val="0"/>
    </font>
    <font>
      <b/>
      <sz val="14"/>
      <name val="Lucida Sans Unicode"/>
      <family val="2"/>
    </font>
    <font>
      <sz val="14"/>
      <name val="Arial"/>
      <family val="0"/>
    </font>
    <font>
      <sz val="12"/>
      <name val="Lucida Sans"/>
      <family val="0"/>
    </font>
    <font>
      <sz val="8"/>
      <name val="Arial"/>
      <family val="2"/>
    </font>
    <font>
      <b/>
      <sz val="14"/>
      <name val="Lucida Sans"/>
      <family val="0"/>
    </font>
    <font>
      <sz val="10"/>
      <name val="Lucida Sans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41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41" fontId="1" fillId="0" borderId="1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4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165" fontId="1" fillId="0" borderId="1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165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5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65" fontId="1" fillId="0" borderId="22" xfId="0" applyNumberFormat="1" applyFont="1" applyBorder="1" applyAlignment="1">
      <alignment horizontal="right"/>
    </xf>
    <xf numFmtId="41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165" fontId="1" fillId="0" borderId="26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" fontId="1" fillId="0" borderId="0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right"/>
    </xf>
    <xf numFmtId="165" fontId="1" fillId="0" borderId="28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/>
    </xf>
    <xf numFmtId="165" fontId="1" fillId="0" borderId="30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31" xfId="0" applyNumberFormat="1" applyFont="1" applyBorder="1" applyAlignment="1">
      <alignment horizontal="right"/>
    </xf>
    <xf numFmtId="165" fontId="1" fillId="0" borderId="32" xfId="0" applyNumberFormat="1" applyFon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41" fontId="1" fillId="0" borderId="37" xfId="0" applyNumberFormat="1" applyFont="1" applyBorder="1" applyAlignment="1">
      <alignment horizontal="center"/>
    </xf>
    <xf numFmtId="41" fontId="1" fillId="0" borderId="3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  <xf numFmtId="41" fontId="1" fillId="0" borderId="17" xfId="0" applyNumberFormat="1" applyFont="1" applyBorder="1" applyAlignment="1">
      <alignment horizontal="center"/>
    </xf>
    <xf numFmtId="165" fontId="1" fillId="0" borderId="39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165" fontId="1" fillId="0" borderId="40" xfId="0" applyNumberFormat="1" applyFont="1" applyBorder="1" applyAlignment="1">
      <alignment horizontal="right"/>
    </xf>
    <xf numFmtId="165" fontId="1" fillId="0" borderId="41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/>
    </xf>
    <xf numFmtId="165" fontId="1" fillId="0" borderId="42" xfId="0" applyNumberFormat="1" applyFont="1" applyBorder="1" applyAlignment="1">
      <alignment/>
    </xf>
    <xf numFmtId="165" fontId="1" fillId="0" borderId="43" xfId="0" applyNumberFormat="1" applyFont="1" applyBorder="1" applyAlignment="1">
      <alignment horizontal="right"/>
    </xf>
    <xf numFmtId="165" fontId="1" fillId="0" borderId="44" xfId="0" applyNumberFormat="1" applyFont="1" applyBorder="1" applyAlignment="1">
      <alignment horizontal="right"/>
    </xf>
    <xf numFmtId="165" fontId="1" fillId="0" borderId="45" xfId="0" applyNumberFormat="1" applyFont="1" applyBorder="1" applyAlignment="1">
      <alignment horizontal="right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5" fontId="5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0" fontId="5" fillId="0" borderId="27" xfId="0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165" fontId="5" fillId="0" borderId="3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0" fontId="5" fillId="0" borderId="19" xfId="0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165" fontId="5" fillId="0" borderId="46" xfId="0" applyNumberFormat="1" applyFont="1" applyBorder="1" applyAlignment="1">
      <alignment/>
    </xf>
    <xf numFmtId="0" fontId="5" fillId="0" borderId="0" xfId="0" applyFont="1" applyBorder="1" applyAlignment="1">
      <alignment/>
    </xf>
    <xf numFmtId="41" fontId="5" fillId="0" borderId="8" xfId="0" applyNumberFormat="1" applyFont="1" applyBorder="1" applyAlignment="1">
      <alignment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>
      <alignment/>
    </xf>
    <xf numFmtId="165" fontId="1" fillId="0" borderId="25" xfId="0" applyNumberFormat="1" applyFont="1" applyBorder="1" applyAlignment="1">
      <alignment horizontal="center"/>
    </xf>
    <xf numFmtId="165" fontId="1" fillId="0" borderId="47" xfId="0" applyNumberFormat="1" applyFont="1" applyBorder="1" applyAlignment="1">
      <alignment horizontal="right"/>
    </xf>
    <xf numFmtId="41" fontId="1" fillId="0" borderId="36" xfId="0" applyNumberFormat="1" applyFont="1" applyBorder="1" applyAlignment="1">
      <alignment horizontal="center"/>
    </xf>
    <xf numFmtId="41" fontId="1" fillId="0" borderId="48" xfId="0" applyNumberFormat="1" applyFont="1" applyBorder="1" applyAlignment="1">
      <alignment horizontal="center"/>
    </xf>
    <xf numFmtId="41" fontId="1" fillId="0" borderId="49" xfId="0" applyNumberFormat="1" applyFont="1" applyBorder="1" applyAlignment="1">
      <alignment horizontal="center"/>
    </xf>
    <xf numFmtId="41" fontId="1" fillId="0" borderId="48" xfId="0" applyNumberFormat="1" applyFont="1" applyBorder="1" applyAlignment="1">
      <alignment horizontal="right"/>
    </xf>
    <xf numFmtId="165" fontId="1" fillId="0" borderId="50" xfId="0" applyNumberFormat="1" applyFont="1" applyBorder="1" applyAlignment="1">
      <alignment horizontal="center"/>
    </xf>
    <xf numFmtId="165" fontId="1" fillId="0" borderId="46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49" xfId="0" applyNumberFormat="1" applyFont="1" applyBorder="1" applyAlignment="1">
      <alignment horizontal="center"/>
    </xf>
    <xf numFmtId="165" fontId="1" fillId="0" borderId="51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52" xfId="0" applyNumberFormat="1" applyFont="1" applyBorder="1" applyAlignment="1">
      <alignment horizontal="center"/>
    </xf>
    <xf numFmtId="165" fontId="1" fillId="0" borderId="39" xfId="0" applyNumberFormat="1" applyFont="1" applyBorder="1" applyAlignment="1">
      <alignment horizontal="center"/>
    </xf>
    <xf numFmtId="165" fontId="1" fillId="0" borderId="4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right"/>
    </xf>
    <xf numFmtId="165" fontId="1" fillId="0" borderId="53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165" fontId="2" fillId="0" borderId="54" xfId="0" applyNumberFormat="1" applyFont="1" applyBorder="1" applyAlignment="1">
      <alignment horizontal="center"/>
    </xf>
    <xf numFmtId="41" fontId="3" fillId="0" borderId="55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56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41" fontId="3" fillId="0" borderId="17" xfId="0" applyNumberFormat="1" applyFont="1" applyBorder="1" applyAlignment="1">
      <alignment horizontal="right"/>
    </xf>
    <xf numFmtId="165" fontId="1" fillId="0" borderId="58" xfId="0" applyNumberFormat="1" applyFont="1" applyBorder="1" applyAlignment="1">
      <alignment/>
    </xf>
    <xf numFmtId="165" fontId="1" fillId="0" borderId="59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165" fontId="1" fillId="0" borderId="56" xfId="0" applyNumberFormat="1" applyFont="1" applyBorder="1" applyAlignment="1">
      <alignment/>
    </xf>
    <xf numFmtId="165" fontId="1" fillId="0" borderId="43" xfId="0" applyNumberFormat="1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165" fontId="1" fillId="0" borderId="60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5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5" fontId="1" fillId="0" borderId="61" xfId="0" applyNumberFormat="1" applyFont="1" applyBorder="1" applyAlignment="1">
      <alignment horizontal="center"/>
    </xf>
    <xf numFmtId="165" fontId="2" fillId="0" borderId="60" xfId="0" applyNumberFormat="1" applyFont="1" applyBorder="1" applyAlignment="1">
      <alignment horizontal="center"/>
    </xf>
    <xf numFmtId="41" fontId="2" fillId="0" borderId="44" xfId="0" applyNumberFormat="1" applyFont="1" applyBorder="1" applyAlignment="1">
      <alignment horizontal="center" vertical="center" wrapText="1"/>
    </xf>
    <xf numFmtId="41" fontId="14" fillId="0" borderId="62" xfId="0" applyNumberFormat="1" applyFont="1" applyBorder="1" applyAlignment="1">
      <alignment horizontal="center" vertical="center" wrapText="1"/>
    </xf>
    <xf numFmtId="165" fontId="1" fillId="0" borderId="51" xfId="0" applyNumberFormat="1" applyFont="1" applyBorder="1" applyAlignment="1">
      <alignment/>
    </xf>
    <xf numFmtId="41" fontId="1" fillId="0" borderId="16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27" xfId="0" applyFont="1" applyBorder="1" applyAlignment="1">
      <alignment/>
    </xf>
    <xf numFmtId="20" fontId="1" fillId="0" borderId="8" xfId="0" applyNumberFormat="1" applyFont="1" applyBorder="1" applyAlignment="1">
      <alignment horizontal="center"/>
    </xf>
    <xf numFmtId="165" fontId="1" fillId="0" borderId="57" xfId="0" applyNumberFormat="1" applyFont="1" applyBorder="1" applyAlignment="1">
      <alignment/>
    </xf>
    <xf numFmtId="41" fontId="1" fillId="0" borderId="63" xfId="0" applyNumberFormat="1" applyFont="1" applyBorder="1" applyAlignment="1">
      <alignment horizontal="right"/>
    </xf>
    <xf numFmtId="165" fontId="1" fillId="0" borderId="52" xfId="0" applyNumberFormat="1" applyFont="1" applyBorder="1" applyAlignment="1">
      <alignment horizontal="right"/>
    </xf>
    <xf numFmtId="165" fontId="1" fillId="0" borderId="64" xfId="0" applyNumberFormat="1" applyFont="1" applyBorder="1" applyAlignment="1">
      <alignment horizontal="right"/>
    </xf>
    <xf numFmtId="165" fontId="1" fillId="0" borderId="65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63" xfId="0" applyNumberFormat="1" applyFont="1" applyBorder="1" applyAlignment="1">
      <alignment horizontal="right"/>
    </xf>
    <xf numFmtId="0" fontId="15" fillId="0" borderId="9" xfId="0" applyFont="1" applyBorder="1" applyAlignment="1">
      <alignment/>
    </xf>
    <xf numFmtId="0" fontId="1" fillId="0" borderId="8" xfId="0" applyFont="1" applyBorder="1" applyAlignment="1">
      <alignment vertical="center" wrapText="1"/>
    </xf>
    <xf numFmtId="49" fontId="12" fillId="0" borderId="9" xfId="0" applyNumberFormat="1" applyFont="1" applyBorder="1" applyAlignment="1">
      <alignment horizontal="center" vertical="top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4" fillId="0" borderId="5" xfId="0" applyFont="1" applyBorder="1" applyAlignment="1">
      <alignment/>
    </xf>
    <xf numFmtId="0" fontId="23" fillId="0" borderId="6" xfId="0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165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27" xfId="0" applyFont="1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11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1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7" xfId="0" applyFont="1" applyBorder="1" applyAlignment="1">
      <alignment/>
    </xf>
    <xf numFmtId="0" fontId="16" fillId="0" borderId="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1" fontId="3" fillId="0" borderId="8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/>
    </xf>
    <xf numFmtId="0" fontId="16" fillId="0" borderId="1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1" fillId="0" borderId="18" xfId="0" applyNumberFormat="1" applyFont="1" applyBorder="1" applyAlignment="1">
      <alignment horizontal="center" vertical="center" wrapText="1"/>
    </xf>
    <xf numFmtId="41" fontId="1" fillId="0" borderId="1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20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wrapText="1"/>
    </xf>
    <xf numFmtId="0" fontId="17" fillId="0" borderId="5" xfId="0" applyFont="1" applyBorder="1" applyAlignment="1">
      <alignment/>
    </xf>
    <xf numFmtId="0" fontId="17" fillId="0" borderId="10" xfId="0" applyFont="1" applyBorder="1" applyAlignment="1">
      <alignment/>
    </xf>
    <xf numFmtId="49" fontId="12" fillId="0" borderId="9" xfId="0" applyNumberFormat="1" applyFont="1" applyBorder="1" applyAlignment="1">
      <alignment horizontal="center" vertical="top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9" xfId="0" applyFont="1" applyBorder="1" applyAlignment="1">
      <alignment/>
    </xf>
    <xf numFmtId="41" fontId="5" fillId="0" borderId="1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 wrapText="1"/>
    </xf>
    <xf numFmtId="165" fontId="25" fillId="0" borderId="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65" fontId="5" fillId="0" borderId="63" xfId="0" applyNumberFormat="1" applyFont="1" applyBorder="1" applyAlignment="1">
      <alignment/>
    </xf>
    <xf numFmtId="0" fontId="1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41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zoomScaleSheetLayoutView="100" workbookViewId="0" topLeftCell="C1">
      <selection activeCell="H148" sqref="H148"/>
    </sheetView>
  </sheetViews>
  <sheetFormatPr defaultColWidth="9.140625" defaultRowHeight="12.75"/>
  <cols>
    <col min="1" max="1" width="8.7109375" style="26" customWidth="1"/>
    <col min="2" max="2" width="12.00390625" style="74" customWidth="1"/>
    <col min="3" max="3" width="28.57421875" style="26" customWidth="1"/>
    <col min="4" max="4" width="15.8515625" style="29" customWidth="1"/>
    <col min="5" max="5" width="10.57421875" style="2" hidden="1" customWidth="1"/>
    <col min="6" max="6" width="0.13671875" style="2" hidden="1" customWidth="1"/>
    <col min="7" max="7" width="15.7109375" style="2" customWidth="1"/>
    <col min="8" max="8" width="11.00390625" style="29" customWidth="1"/>
    <col min="9" max="9" width="10.421875" style="30" customWidth="1"/>
    <col min="10" max="10" width="10.421875" style="31" customWidth="1"/>
    <col min="11" max="11" width="10.421875" style="26" customWidth="1"/>
    <col min="12" max="16384" width="9.140625" style="26" customWidth="1"/>
  </cols>
  <sheetData>
    <row r="1" spans="1:10" ht="13.5" thickBot="1">
      <c r="A1" s="32"/>
      <c r="B1" s="75"/>
      <c r="C1" s="32"/>
      <c r="D1" s="34"/>
      <c r="E1" s="47"/>
      <c r="F1" s="83"/>
      <c r="G1" s="33"/>
      <c r="H1" s="90"/>
      <c r="I1" s="13"/>
      <c r="J1" s="26"/>
    </row>
    <row r="2" spans="1:10" ht="12.75">
      <c r="A2" s="296" t="s">
        <v>110</v>
      </c>
      <c r="B2" s="294" t="s">
        <v>111</v>
      </c>
      <c r="C2" s="297" t="s">
        <v>0</v>
      </c>
      <c r="D2" s="274" t="s">
        <v>109</v>
      </c>
      <c r="E2" s="37" t="s">
        <v>8</v>
      </c>
      <c r="F2" s="89" t="s">
        <v>8</v>
      </c>
      <c r="G2" s="274" t="s">
        <v>112</v>
      </c>
      <c r="H2" s="274" t="s">
        <v>113</v>
      </c>
      <c r="I2" s="313" t="s">
        <v>149</v>
      </c>
      <c r="J2" s="26"/>
    </row>
    <row r="3" spans="1:10" ht="12.75" customHeight="1">
      <c r="A3" s="277"/>
      <c r="B3" s="277"/>
      <c r="C3" s="277"/>
      <c r="D3" s="277"/>
      <c r="E3" s="37" t="s">
        <v>9</v>
      </c>
      <c r="F3" s="89" t="s">
        <v>10</v>
      </c>
      <c r="G3" s="277"/>
      <c r="H3" s="275"/>
      <c r="I3" s="277"/>
      <c r="J3" s="26"/>
    </row>
    <row r="4" spans="1:10" ht="12.75" customHeight="1">
      <c r="A4" s="277"/>
      <c r="B4" s="277"/>
      <c r="C4" s="277"/>
      <c r="D4" s="277"/>
      <c r="E4" s="39" t="s">
        <v>18</v>
      </c>
      <c r="F4" s="182" t="s">
        <v>18</v>
      </c>
      <c r="G4" s="277"/>
      <c r="H4" s="275"/>
      <c r="I4" s="277"/>
      <c r="J4" s="26"/>
    </row>
    <row r="5" spans="1:10" ht="12.75" customHeight="1" thickBot="1">
      <c r="A5" s="295"/>
      <c r="B5" s="295"/>
      <c r="C5" s="295"/>
      <c r="D5" s="181" t="s">
        <v>151</v>
      </c>
      <c r="E5" s="166"/>
      <c r="F5" s="183"/>
      <c r="G5" s="181" t="s">
        <v>151</v>
      </c>
      <c r="H5" s="181" t="s">
        <v>151</v>
      </c>
      <c r="I5" s="295"/>
      <c r="J5" s="26"/>
    </row>
    <row r="6" spans="1:10" ht="12.75">
      <c r="A6" s="312">
        <v>1</v>
      </c>
      <c r="B6" s="292"/>
      <c r="C6" s="299" t="s">
        <v>114</v>
      </c>
      <c r="D6" s="300"/>
      <c r="E6" s="300"/>
      <c r="F6" s="300"/>
      <c r="G6" s="300"/>
      <c r="H6" s="300"/>
      <c r="I6" s="301"/>
      <c r="J6" s="26"/>
    </row>
    <row r="7" spans="1:10" ht="13.5" thickBot="1">
      <c r="A7" s="295"/>
      <c r="B7" s="293"/>
      <c r="C7" s="302"/>
      <c r="D7" s="303"/>
      <c r="E7" s="303"/>
      <c r="F7" s="303"/>
      <c r="G7" s="303"/>
      <c r="H7" s="303"/>
      <c r="I7" s="304"/>
      <c r="J7" s="26"/>
    </row>
    <row r="8" spans="1:10" ht="12.75">
      <c r="A8" s="35"/>
      <c r="B8" s="69">
        <v>0.4173611111111111</v>
      </c>
      <c r="C8" s="35" t="s">
        <v>19</v>
      </c>
      <c r="D8" s="176"/>
      <c r="E8" s="12"/>
      <c r="F8" s="86"/>
      <c r="G8" s="22"/>
      <c r="H8" s="2"/>
      <c r="I8" s="25" t="s">
        <v>11</v>
      </c>
      <c r="J8" s="26"/>
    </row>
    <row r="9" spans="1:10" ht="12.75">
      <c r="A9" s="35"/>
      <c r="B9" s="68"/>
      <c r="C9" s="35"/>
      <c r="D9" s="177"/>
      <c r="F9" s="85"/>
      <c r="G9" s="23"/>
      <c r="H9" s="2"/>
      <c r="I9" s="9"/>
      <c r="J9" s="26"/>
    </row>
    <row r="10" spans="1:10" ht="12.75">
      <c r="A10" s="35"/>
      <c r="B10" s="68"/>
      <c r="C10" s="35" t="s">
        <v>92</v>
      </c>
      <c r="D10" s="177">
        <v>32496</v>
      </c>
      <c r="F10" s="85"/>
      <c r="G10" s="23"/>
      <c r="H10" s="2"/>
      <c r="I10" s="9"/>
      <c r="J10" s="26"/>
    </row>
    <row r="11" spans="1:10" ht="12.75">
      <c r="A11" s="35"/>
      <c r="B11" s="68"/>
      <c r="C11" s="35" t="s">
        <v>97</v>
      </c>
      <c r="D11" s="177">
        <v>12762</v>
      </c>
      <c r="F11" s="85"/>
      <c r="G11" s="23"/>
      <c r="H11" s="2"/>
      <c r="I11" s="9"/>
      <c r="J11" s="26"/>
    </row>
    <row r="12" spans="1:10" ht="12.75">
      <c r="A12" s="35"/>
      <c r="B12" s="68"/>
      <c r="C12" s="35" t="s">
        <v>98</v>
      </c>
      <c r="D12" s="178">
        <v>224742</v>
      </c>
      <c r="F12" s="85"/>
      <c r="G12" s="23"/>
      <c r="H12" s="2"/>
      <c r="I12" s="9"/>
      <c r="J12" s="26"/>
    </row>
    <row r="13" spans="1:10" ht="12.75">
      <c r="A13" s="35"/>
      <c r="B13" s="68"/>
      <c r="C13" s="35" t="s">
        <v>6</v>
      </c>
      <c r="D13" s="178">
        <f>SUM(D10:D12)</f>
        <v>270000</v>
      </c>
      <c r="F13" s="85"/>
      <c r="G13" s="23"/>
      <c r="H13" s="2"/>
      <c r="I13" s="9"/>
      <c r="J13" s="26"/>
    </row>
    <row r="14" spans="1:10" ht="12.75">
      <c r="A14" s="35"/>
      <c r="B14" s="68"/>
      <c r="C14" s="35"/>
      <c r="D14" s="177"/>
      <c r="F14" s="85"/>
      <c r="G14" s="23"/>
      <c r="H14" s="2"/>
      <c r="I14" s="9"/>
      <c r="J14" s="26"/>
    </row>
    <row r="15" spans="1:10" ht="12.75">
      <c r="A15" s="35"/>
      <c r="B15" s="68"/>
      <c r="C15" s="35" t="s">
        <v>7</v>
      </c>
      <c r="D15" s="178">
        <v>8000</v>
      </c>
      <c r="F15" s="85"/>
      <c r="G15" s="23"/>
      <c r="H15" s="2"/>
      <c r="I15" s="9"/>
      <c r="J15" s="26"/>
    </row>
    <row r="16" spans="1:10" ht="13.5" thickBot="1">
      <c r="A16" s="42"/>
      <c r="B16" s="76"/>
      <c r="C16" s="42" t="s">
        <v>2</v>
      </c>
      <c r="D16" s="179">
        <f>SUM(D13:D15)</f>
        <v>278000</v>
      </c>
      <c r="E16" s="4">
        <v>40500</v>
      </c>
      <c r="F16" s="84">
        <v>31571.4</v>
      </c>
      <c r="G16" s="24">
        <f>SUM(E16:F16)</f>
        <v>72071.4</v>
      </c>
      <c r="H16" s="4">
        <v>177.4</v>
      </c>
      <c r="I16" s="10"/>
      <c r="J16" s="26"/>
    </row>
    <row r="17" spans="1:10" ht="12.75">
      <c r="A17" s="35"/>
      <c r="B17" s="68">
        <v>2</v>
      </c>
      <c r="C17" s="35" t="s">
        <v>21</v>
      </c>
      <c r="D17" s="176"/>
      <c r="E17" s="12"/>
      <c r="F17" s="86"/>
      <c r="G17" s="22"/>
      <c r="H17" s="2"/>
      <c r="I17" s="25" t="s">
        <v>12</v>
      </c>
      <c r="J17" s="26"/>
    </row>
    <row r="18" spans="1:10" ht="12.75">
      <c r="A18" s="35"/>
      <c r="B18" s="68"/>
      <c r="C18" s="35"/>
      <c r="D18" s="177"/>
      <c r="F18" s="85"/>
      <c r="G18" s="23"/>
      <c r="H18" s="2"/>
      <c r="I18" s="9"/>
      <c r="J18" s="26"/>
    </row>
    <row r="19" spans="1:10" ht="12.75">
      <c r="A19" s="35"/>
      <c r="B19" s="68"/>
      <c r="C19" s="35" t="s">
        <v>92</v>
      </c>
      <c r="D19" s="177">
        <v>6206</v>
      </c>
      <c r="F19" s="85"/>
      <c r="G19" s="23"/>
      <c r="H19" s="2"/>
      <c r="I19" s="9"/>
      <c r="J19" s="26"/>
    </row>
    <row r="20" spans="1:10" ht="12.75">
      <c r="A20" s="35"/>
      <c r="B20" s="68"/>
      <c r="C20" s="35" t="s">
        <v>97</v>
      </c>
      <c r="D20" s="177">
        <v>901</v>
      </c>
      <c r="F20" s="85"/>
      <c r="G20" s="23"/>
      <c r="H20" s="2"/>
      <c r="I20" s="9"/>
      <c r="J20" s="26"/>
    </row>
    <row r="21" spans="1:10" ht="12.75">
      <c r="A21" s="35"/>
      <c r="B21" s="68"/>
      <c r="C21" s="35" t="s">
        <v>98</v>
      </c>
      <c r="D21" s="178">
        <v>23095</v>
      </c>
      <c r="F21" s="85"/>
      <c r="G21" s="23"/>
      <c r="H21" s="2"/>
      <c r="I21" s="9"/>
      <c r="J21" s="26"/>
    </row>
    <row r="22" spans="1:10" ht="12.75">
      <c r="A22" s="35"/>
      <c r="B22" s="68"/>
      <c r="C22" s="35" t="s">
        <v>6</v>
      </c>
      <c r="D22" s="178">
        <f>SUM(D19:D21)</f>
        <v>30202</v>
      </c>
      <c r="F22" s="85"/>
      <c r="G22" s="23"/>
      <c r="H22" s="2"/>
      <c r="I22" s="9"/>
      <c r="J22" s="26"/>
    </row>
    <row r="23" spans="1:10" ht="12.75">
      <c r="A23" s="35"/>
      <c r="B23" s="68"/>
      <c r="C23" s="35"/>
      <c r="D23" s="177"/>
      <c r="F23" s="85"/>
      <c r="G23" s="23"/>
      <c r="H23" s="2"/>
      <c r="I23" s="9"/>
      <c r="J23" s="26"/>
    </row>
    <row r="24" spans="1:10" ht="12.75">
      <c r="A24" s="35"/>
      <c r="B24" s="68"/>
      <c r="C24" s="35" t="s">
        <v>7</v>
      </c>
      <c r="D24" s="178">
        <v>0</v>
      </c>
      <c r="F24" s="85"/>
      <c r="G24" s="23"/>
      <c r="H24" s="2"/>
      <c r="I24" s="9"/>
      <c r="J24" s="26"/>
    </row>
    <row r="25" spans="1:10" ht="12.75" customHeight="1" thickBot="1">
      <c r="A25" s="42"/>
      <c r="B25" s="76"/>
      <c r="C25" s="42" t="s">
        <v>2</v>
      </c>
      <c r="D25" s="179">
        <f>SUM(D22:D24)</f>
        <v>30202</v>
      </c>
      <c r="E25" s="4">
        <v>4530.3</v>
      </c>
      <c r="F25" s="84">
        <v>3407</v>
      </c>
      <c r="G25" s="24">
        <f>SUM(E25:F25)</f>
        <v>7937.3</v>
      </c>
      <c r="H25" s="4">
        <v>84.4</v>
      </c>
      <c r="I25" s="10"/>
      <c r="J25" s="26"/>
    </row>
    <row r="26" spans="1:10" ht="25.5">
      <c r="A26" s="35"/>
      <c r="B26" s="68">
        <v>3</v>
      </c>
      <c r="C26" s="186" t="s">
        <v>120</v>
      </c>
      <c r="D26" s="176"/>
      <c r="F26" s="85"/>
      <c r="G26" s="23"/>
      <c r="H26" s="2"/>
      <c r="I26" s="25" t="s">
        <v>13</v>
      </c>
      <c r="J26" s="26"/>
    </row>
    <row r="27" spans="1:10" ht="12.75">
      <c r="A27" s="35"/>
      <c r="B27" s="68"/>
      <c r="C27" s="35"/>
      <c r="D27" s="177"/>
      <c r="F27" s="85"/>
      <c r="G27" s="23"/>
      <c r="H27" s="2"/>
      <c r="I27" s="9"/>
      <c r="J27" s="26"/>
    </row>
    <row r="28" spans="1:10" ht="12.75">
      <c r="A28" s="35"/>
      <c r="B28" s="68"/>
      <c r="C28" s="35" t="s">
        <v>92</v>
      </c>
      <c r="D28" s="177">
        <v>2327</v>
      </c>
      <c r="F28" s="85"/>
      <c r="G28" s="23"/>
      <c r="H28" s="2"/>
      <c r="I28" s="9"/>
      <c r="J28" s="26"/>
    </row>
    <row r="29" spans="1:10" ht="12.75">
      <c r="A29" s="35"/>
      <c r="B29" s="68"/>
      <c r="C29" s="35" t="s">
        <v>97</v>
      </c>
      <c r="D29" s="177">
        <v>224</v>
      </c>
      <c r="F29" s="85"/>
      <c r="G29" s="23"/>
      <c r="H29" s="2"/>
      <c r="I29" s="9"/>
      <c r="J29" s="26"/>
    </row>
    <row r="30" spans="1:10" ht="12.75">
      <c r="A30" s="35"/>
      <c r="B30" s="68"/>
      <c r="C30" s="35" t="s">
        <v>98</v>
      </c>
      <c r="D30" s="178">
        <v>13000</v>
      </c>
      <c r="F30" s="85"/>
      <c r="G30" s="23"/>
      <c r="H30" s="2"/>
      <c r="I30" s="9"/>
      <c r="J30" s="26"/>
    </row>
    <row r="31" spans="1:10" ht="12.75">
      <c r="A31" s="35"/>
      <c r="B31" s="68"/>
      <c r="C31" s="35" t="s">
        <v>6</v>
      </c>
      <c r="D31" s="178">
        <f>SUM(D28:D30)</f>
        <v>15551</v>
      </c>
      <c r="F31" s="85"/>
      <c r="G31" s="23"/>
      <c r="H31" s="2"/>
      <c r="I31" s="9"/>
      <c r="J31" s="26"/>
    </row>
    <row r="32" spans="1:10" ht="12.75">
      <c r="A32" s="35"/>
      <c r="B32" s="68"/>
      <c r="C32" s="35"/>
      <c r="D32" s="177"/>
      <c r="F32" s="85"/>
      <c r="G32" s="23"/>
      <c r="H32" s="2"/>
      <c r="I32" s="9"/>
      <c r="J32" s="26"/>
    </row>
    <row r="33" spans="1:10" ht="12.75">
      <c r="A33" s="35"/>
      <c r="B33" s="68"/>
      <c r="C33" s="35" t="s">
        <v>7</v>
      </c>
      <c r="D33" s="178">
        <v>1400</v>
      </c>
      <c r="F33" s="85"/>
      <c r="G33" s="23"/>
      <c r="H33" s="2"/>
      <c r="I33" s="9"/>
      <c r="J33" s="26"/>
    </row>
    <row r="34" spans="1:10" ht="13.5" thickBot="1">
      <c r="A34" s="42"/>
      <c r="B34" s="76"/>
      <c r="C34" s="42" t="s">
        <v>2</v>
      </c>
      <c r="D34" s="179">
        <f>SUM(D31:D33)</f>
        <v>16951</v>
      </c>
      <c r="E34" s="2">
        <v>2332.7</v>
      </c>
      <c r="F34" s="85">
        <v>2009.5</v>
      </c>
      <c r="G34" s="23">
        <f>SUM(E34:F34)</f>
        <v>4342.2</v>
      </c>
      <c r="H34" s="4">
        <v>74.6</v>
      </c>
      <c r="I34" s="10"/>
      <c r="J34" s="26"/>
    </row>
    <row r="35" spans="1:10" ht="25.5">
      <c r="A35" s="35"/>
      <c r="B35" s="68">
        <v>4</v>
      </c>
      <c r="C35" s="186" t="s">
        <v>121</v>
      </c>
      <c r="D35" s="176"/>
      <c r="E35" s="12"/>
      <c r="F35" s="86"/>
      <c r="G35" s="22"/>
      <c r="H35" s="2"/>
      <c r="I35" s="25" t="s">
        <v>14</v>
      </c>
      <c r="J35" s="26"/>
    </row>
    <row r="36" spans="1:10" ht="12.75">
      <c r="A36" s="35"/>
      <c r="B36" s="68"/>
      <c r="C36" s="35"/>
      <c r="D36" s="177"/>
      <c r="F36" s="85"/>
      <c r="G36" s="23"/>
      <c r="H36" s="2"/>
      <c r="I36" s="9"/>
      <c r="J36" s="26"/>
    </row>
    <row r="37" spans="1:10" ht="12.75">
      <c r="A37" s="35"/>
      <c r="B37" s="68"/>
      <c r="C37" s="35" t="s">
        <v>92</v>
      </c>
      <c r="D37" s="177">
        <v>440</v>
      </c>
      <c r="F37" s="85"/>
      <c r="G37" s="23"/>
      <c r="H37" s="2"/>
      <c r="I37" s="9"/>
      <c r="J37" s="26"/>
    </row>
    <row r="38" spans="1:10" ht="12.75">
      <c r="A38" s="35"/>
      <c r="B38" s="68"/>
      <c r="C38" s="35" t="s">
        <v>97</v>
      </c>
      <c r="D38" s="177">
        <v>539</v>
      </c>
      <c r="F38" s="85"/>
      <c r="G38" s="23"/>
      <c r="H38" s="2"/>
      <c r="I38" s="9"/>
      <c r="J38" s="26"/>
    </row>
    <row r="39" spans="1:10" ht="12.75">
      <c r="A39" s="35"/>
      <c r="B39" s="68"/>
      <c r="C39" s="35" t="s">
        <v>98</v>
      </c>
      <c r="D39" s="178">
        <v>10334</v>
      </c>
      <c r="F39" s="85"/>
      <c r="G39" s="23"/>
      <c r="H39" s="2"/>
      <c r="I39" s="9"/>
      <c r="J39" s="26"/>
    </row>
    <row r="40" spans="1:10" ht="12.75">
      <c r="A40" s="35"/>
      <c r="B40" s="68"/>
      <c r="C40" s="35" t="s">
        <v>6</v>
      </c>
      <c r="D40" s="178">
        <f>SUM(D37:D39)</f>
        <v>11313</v>
      </c>
      <c r="F40" s="85"/>
      <c r="G40" s="23"/>
      <c r="H40" s="2"/>
      <c r="I40" s="9"/>
      <c r="J40" s="26"/>
    </row>
    <row r="41" spans="1:10" ht="12.75">
      <c r="A41" s="35"/>
      <c r="B41" s="68"/>
      <c r="C41" s="35"/>
      <c r="D41" s="177"/>
      <c r="F41" s="85"/>
      <c r="G41" s="23"/>
      <c r="H41" s="2"/>
      <c r="I41" s="9"/>
      <c r="J41" s="26"/>
    </row>
    <row r="42" spans="1:10" ht="12.75">
      <c r="A42" s="35"/>
      <c r="B42" s="68"/>
      <c r="C42" s="35" t="s">
        <v>7</v>
      </c>
      <c r="D42" s="178">
        <v>0</v>
      </c>
      <c r="F42" s="85"/>
      <c r="G42" s="23"/>
      <c r="H42" s="2"/>
      <c r="I42" s="9"/>
      <c r="J42" s="26"/>
    </row>
    <row r="43" spans="1:10" ht="13.5" thickBot="1">
      <c r="A43" s="42"/>
      <c r="B43" s="76"/>
      <c r="C43" s="42" t="s">
        <v>2</v>
      </c>
      <c r="D43" s="179">
        <f>SUM(D40:D42)</f>
        <v>11313</v>
      </c>
      <c r="E43" s="4">
        <v>1697</v>
      </c>
      <c r="F43" s="84">
        <v>1341.2</v>
      </c>
      <c r="G43" s="24">
        <f>SUM(E43:F43)</f>
        <v>3038.2</v>
      </c>
      <c r="H43" s="4">
        <v>49.5</v>
      </c>
      <c r="I43" s="10"/>
      <c r="J43" s="26"/>
    </row>
    <row r="44" spans="1:10" ht="25.5">
      <c r="A44" s="35"/>
      <c r="B44" s="68">
        <v>5</v>
      </c>
      <c r="C44" s="186" t="s">
        <v>122</v>
      </c>
      <c r="D44" s="176"/>
      <c r="F44" s="85"/>
      <c r="G44" s="23"/>
      <c r="H44" s="2"/>
      <c r="I44" s="25" t="s">
        <v>15</v>
      </c>
      <c r="J44" s="26"/>
    </row>
    <row r="45" spans="1:10" ht="12.75">
      <c r="A45" s="35"/>
      <c r="B45" s="68"/>
      <c r="C45" s="35"/>
      <c r="D45" s="177"/>
      <c r="F45" s="85"/>
      <c r="G45" s="23"/>
      <c r="H45" s="2"/>
      <c r="I45" s="9"/>
      <c r="J45" s="26"/>
    </row>
    <row r="46" spans="1:10" ht="12.75">
      <c r="A46" s="35"/>
      <c r="B46" s="68"/>
      <c r="C46" s="35" t="s">
        <v>92</v>
      </c>
      <c r="D46" s="177">
        <v>2502</v>
      </c>
      <c r="F46" s="85"/>
      <c r="G46" s="23"/>
      <c r="H46" s="2"/>
      <c r="I46" s="9"/>
      <c r="J46" s="26"/>
    </row>
    <row r="47" spans="1:10" ht="12.75">
      <c r="A47" s="35"/>
      <c r="B47" s="68"/>
      <c r="C47" s="35" t="s">
        <v>97</v>
      </c>
      <c r="D47" s="177">
        <v>353</v>
      </c>
      <c r="F47" s="85"/>
      <c r="G47" s="23"/>
      <c r="H47" s="2"/>
      <c r="I47" s="9"/>
      <c r="J47" s="26"/>
    </row>
    <row r="48" spans="1:10" ht="12.75">
      <c r="A48" s="35"/>
      <c r="B48" s="68"/>
      <c r="C48" s="35" t="s">
        <v>98</v>
      </c>
      <c r="D48" s="178">
        <v>5765</v>
      </c>
      <c r="F48" s="85"/>
      <c r="G48" s="23"/>
      <c r="H48" s="2"/>
      <c r="I48" s="9"/>
      <c r="J48" s="26"/>
    </row>
    <row r="49" spans="1:10" ht="12.75">
      <c r="A49" s="35"/>
      <c r="B49" s="68"/>
      <c r="C49" s="35" t="s">
        <v>6</v>
      </c>
      <c r="D49" s="178">
        <f>SUM(D46:D48)</f>
        <v>8620</v>
      </c>
      <c r="F49" s="85"/>
      <c r="G49" s="23"/>
      <c r="H49" s="2"/>
      <c r="I49" s="9"/>
      <c r="J49" s="26"/>
    </row>
    <row r="50" spans="1:10" ht="12.75">
      <c r="A50" s="35"/>
      <c r="B50" s="68"/>
      <c r="C50" s="35"/>
      <c r="D50" s="177"/>
      <c r="F50" s="85"/>
      <c r="G50" s="23"/>
      <c r="H50" s="2"/>
      <c r="I50" s="9"/>
      <c r="J50" s="26"/>
    </row>
    <row r="51" spans="1:10" ht="12.75">
      <c r="A51" s="35"/>
      <c r="B51" s="68"/>
      <c r="C51" s="35" t="s">
        <v>7</v>
      </c>
      <c r="D51" s="178">
        <v>0</v>
      </c>
      <c r="F51" s="85"/>
      <c r="G51" s="23"/>
      <c r="H51" s="2"/>
      <c r="I51" s="9"/>
      <c r="J51" s="26"/>
    </row>
    <row r="52" spans="1:10" ht="13.5" thickBot="1">
      <c r="A52" s="42"/>
      <c r="B52" s="76"/>
      <c r="C52" s="42" t="s">
        <v>2</v>
      </c>
      <c r="D52" s="179">
        <f>SUM(D49:D51)</f>
        <v>8620</v>
      </c>
      <c r="E52" s="2">
        <v>1293</v>
      </c>
      <c r="F52" s="85">
        <v>1007.7</v>
      </c>
      <c r="G52" s="23">
        <f>SUM(E52:F52)</f>
        <v>2300.7</v>
      </c>
      <c r="H52" s="4">
        <v>37.1</v>
      </c>
      <c r="I52" s="10"/>
      <c r="J52" s="26"/>
    </row>
    <row r="53" spans="1:10" ht="17.25" thickBot="1">
      <c r="A53" s="253" t="s">
        <v>16</v>
      </c>
      <c r="B53" s="315"/>
      <c r="C53" s="316"/>
      <c r="D53" s="104">
        <f>D52+D43+D34+D25+D16</f>
        <v>345086</v>
      </c>
      <c r="E53" s="7">
        <f>E52+E43+E34+E25+E16</f>
        <v>50353</v>
      </c>
      <c r="F53" s="87">
        <f>F52+F43+F34+F25+F16</f>
        <v>39336.8</v>
      </c>
      <c r="G53" s="17">
        <f>G52+G43+G34+G25+G16</f>
        <v>89689.79999999999</v>
      </c>
      <c r="H53" s="8">
        <f>H52+H43+H34+H25+H16</f>
        <v>423</v>
      </c>
      <c r="I53" s="11"/>
      <c r="J53" s="26"/>
    </row>
    <row r="54" spans="1:10" ht="12.75">
      <c r="A54" s="44"/>
      <c r="B54" s="68"/>
      <c r="C54" s="44"/>
      <c r="D54" s="2"/>
      <c r="E54" s="51"/>
      <c r="F54" s="85"/>
      <c r="H54" s="2"/>
      <c r="I54" s="14"/>
      <c r="J54" s="26"/>
    </row>
    <row r="55" spans="1:10" ht="12.75">
      <c r="A55" s="44"/>
      <c r="B55" s="68"/>
      <c r="C55" s="44"/>
      <c r="D55" s="2"/>
      <c r="E55" s="51"/>
      <c r="F55" s="85"/>
      <c r="H55" s="2"/>
      <c r="I55" s="14"/>
      <c r="J55" s="26"/>
    </row>
    <row r="56" spans="1:10" ht="13.5" thickBot="1">
      <c r="A56" s="44"/>
      <c r="B56" s="68"/>
      <c r="C56" s="44"/>
      <c r="D56" s="2"/>
      <c r="E56" s="51"/>
      <c r="F56" s="85"/>
      <c r="H56" s="2"/>
      <c r="I56" s="31"/>
      <c r="J56" s="26"/>
    </row>
    <row r="57" spans="1:9" ht="12.75">
      <c r="A57" s="296" t="s">
        <v>110</v>
      </c>
      <c r="B57" s="294" t="s">
        <v>111</v>
      </c>
      <c r="C57" s="297" t="s">
        <v>0</v>
      </c>
      <c r="D57" s="274" t="s">
        <v>109</v>
      </c>
      <c r="E57" s="37" t="s">
        <v>8</v>
      </c>
      <c r="F57" s="89" t="s">
        <v>8</v>
      </c>
      <c r="G57" s="274" t="s">
        <v>112</v>
      </c>
      <c r="H57" s="274" t="s">
        <v>113</v>
      </c>
      <c r="I57" s="313" t="s">
        <v>150</v>
      </c>
    </row>
    <row r="58" spans="1:10" ht="14.25" customHeight="1">
      <c r="A58" s="277"/>
      <c r="B58" s="277"/>
      <c r="C58" s="277"/>
      <c r="D58" s="277"/>
      <c r="E58" s="37" t="s">
        <v>9</v>
      </c>
      <c r="F58" s="89" t="s">
        <v>10</v>
      </c>
      <c r="G58" s="277"/>
      <c r="H58" s="275"/>
      <c r="I58" s="275"/>
      <c r="J58" s="26"/>
    </row>
    <row r="59" spans="1:10" ht="12.75">
      <c r="A59" s="277"/>
      <c r="B59" s="277"/>
      <c r="C59" s="277"/>
      <c r="D59" s="277"/>
      <c r="E59" s="39" t="s">
        <v>18</v>
      </c>
      <c r="F59" s="182" t="s">
        <v>18</v>
      </c>
      <c r="G59" s="277"/>
      <c r="H59" s="275"/>
      <c r="I59" s="275"/>
      <c r="J59" s="26"/>
    </row>
    <row r="60" spans="1:10" ht="13.5" thickBot="1">
      <c r="A60" s="295"/>
      <c r="B60" s="295"/>
      <c r="C60" s="295"/>
      <c r="D60" s="181" t="s">
        <v>151</v>
      </c>
      <c r="E60" s="166"/>
      <c r="F60" s="183"/>
      <c r="G60" s="181" t="s">
        <v>151</v>
      </c>
      <c r="H60" s="181" t="s">
        <v>151</v>
      </c>
      <c r="I60" s="314"/>
      <c r="J60" s="26"/>
    </row>
    <row r="61" spans="1:10" ht="12.75">
      <c r="A61" s="312">
        <v>1</v>
      </c>
      <c r="B61" s="298"/>
      <c r="C61" s="299" t="s">
        <v>115</v>
      </c>
      <c r="D61" s="305"/>
      <c r="E61" s="305"/>
      <c r="F61" s="305"/>
      <c r="G61" s="305"/>
      <c r="H61" s="305"/>
      <c r="I61" s="264"/>
      <c r="J61" s="26"/>
    </row>
    <row r="62" spans="1:10" ht="13.5" thickBot="1">
      <c r="A62" s="295"/>
      <c r="B62" s="293"/>
      <c r="C62" s="302"/>
      <c r="D62" s="266"/>
      <c r="E62" s="266"/>
      <c r="F62" s="266"/>
      <c r="G62" s="266"/>
      <c r="H62" s="266"/>
      <c r="I62" s="267"/>
      <c r="J62" s="26"/>
    </row>
    <row r="63" spans="1:10" ht="12.75">
      <c r="A63" s="35"/>
      <c r="B63" s="69">
        <v>0.42083333333333334</v>
      </c>
      <c r="C63" s="35" t="s">
        <v>19</v>
      </c>
      <c r="D63" s="176"/>
      <c r="E63" s="12"/>
      <c r="F63" s="86"/>
      <c r="G63" s="22"/>
      <c r="H63" s="2"/>
      <c r="I63" s="25" t="s">
        <v>20</v>
      </c>
      <c r="J63" s="26"/>
    </row>
    <row r="64" spans="1:10" ht="12.75">
      <c r="A64" s="35"/>
      <c r="B64" s="69">
        <v>0.4222222222222222</v>
      </c>
      <c r="C64" s="35" t="s">
        <v>21</v>
      </c>
      <c r="D64" s="177"/>
      <c r="F64" s="85"/>
      <c r="G64" s="23"/>
      <c r="H64" s="2"/>
      <c r="I64" s="25" t="s">
        <v>22</v>
      </c>
      <c r="J64" s="26"/>
    </row>
    <row r="65" spans="1:10" ht="12.75">
      <c r="A65" s="35"/>
      <c r="B65" s="69"/>
      <c r="C65" s="35"/>
      <c r="D65" s="177"/>
      <c r="F65" s="85"/>
      <c r="G65" s="23"/>
      <c r="H65" s="2"/>
      <c r="I65" s="25"/>
      <c r="J65" s="26"/>
    </row>
    <row r="66" spans="1:10" ht="12.75">
      <c r="A66" s="35"/>
      <c r="B66" s="68"/>
      <c r="C66" s="35" t="s">
        <v>92</v>
      </c>
      <c r="D66" s="177">
        <v>115783</v>
      </c>
      <c r="F66" s="85"/>
      <c r="G66" s="23"/>
      <c r="H66" s="2"/>
      <c r="I66" s="9"/>
      <c r="J66" s="26"/>
    </row>
    <row r="67" spans="1:10" ht="12.75">
      <c r="A67" s="35"/>
      <c r="B67" s="68"/>
      <c r="C67" s="35" t="s">
        <v>97</v>
      </c>
      <c r="D67" s="177">
        <v>21934</v>
      </c>
      <c r="F67" s="85"/>
      <c r="G67" s="23"/>
      <c r="H67" s="2"/>
      <c r="I67" s="9"/>
      <c r="J67" s="26"/>
    </row>
    <row r="68" spans="1:10" ht="12.75">
      <c r="A68" s="35"/>
      <c r="B68" s="68"/>
      <c r="C68" s="35" t="s">
        <v>98</v>
      </c>
      <c r="D68" s="178">
        <v>284337</v>
      </c>
      <c r="F68" s="85"/>
      <c r="G68" s="23"/>
      <c r="H68" s="2"/>
      <c r="I68" s="9"/>
      <c r="J68" s="26"/>
    </row>
    <row r="69" spans="1:10" ht="12.75">
      <c r="A69" s="35"/>
      <c r="B69" s="68"/>
      <c r="C69" s="35" t="s">
        <v>6</v>
      </c>
      <c r="D69" s="178">
        <f>SUM(D66:D68)</f>
        <v>422054</v>
      </c>
      <c r="F69" s="85"/>
      <c r="G69" s="23"/>
      <c r="H69" s="2"/>
      <c r="I69" s="9"/>
      <c r="J69" s="26"/>
    </row>
    <row r="70" spans="1:10" ht="12.75">
      <c r="A70" s="35"/>
      <c r="B70" s="68"/>
      <c r="C70" s="35"/>
      <c r="D70" s="177"/>
      <c r="F70" s="85"/>
      <c r="G70" s="23"/>
      <c r="H70" s="2"/>
      <c r="I70" s="9"/>
      <c r="J70" s="26"/>
    </row>
    <row r="71" spans="1:10" ht="12.75">
      <c r="A71" s="35"/>
      <c r="B71" s="68"/>
      <c r="C71" s="35" t="s">
        <v>7</v>
      </c>
      <c r="D71" s="178">
        <v>0</v>
      </c>
      <c r="F71" s="85"/>
      <c r="G71" s="23"/>
      <c r="H71" s="2"/>
      <c r="I71" s="9"/>
      <c r="J71" s="26"/>
    </row>
    <row r="72" spans="1:10" ht="13.5" thickBot="1">
      <c r="A72" s="42"/>
      <c r="B72" s="76"/>
      <c r="C72" s="42" t="s">
        <v>2</v>
      </c>
      <c r="D72" s="179">
        <f>SUM(D69:D71)</f>
        <v>422054</v>
      </c>
      <c r="E72" s="4">
        <v>75969.7</v>
      </c>
      <c r="F72" s="84">
        <v>41164.7</v>
      </c>
      <c r="G72" s="24">
        <f>SUM(E72:F72)</f>
        <v>117134.4</v>
      </c>
      <c r="H72" s="4">
        <v>345.6</v>
      </c>
      <c r="I72" s="10"/>
      <c r="J72" s="26"/>
    </row>
    <row r="73" spans="1:10" ht="12.75">
      <c r="A73" s="35"/>
      <c r="B73" s="69">
        <v>0.4215277777777778</v>
      </c>
      <c r="C73" s="35" t="s">
        <v>23</v>
      </c>
      <c r="D73" s="176"/>
      <c r="E73" s="12"/>
      <c r="F73" s="86"/>
      <c r="G73" s="22"/>
      <c r="H73" s="2"/>
      <c r="I73" s="25" t="s">
        <v>22</v>
      </c>
      <c r="J73" s="26"/>
    </row>
    <row r="74" spans="1:10" ht="12.75">
      <c r="A74" s="35"/>
      <c r="B74" s="69"/>
      <c r="C74" s="35"/>
      <c r="D74" s="177"/>
      <c r="F74" s="85"/>
      <c r="G74" s="23"/>
      <c r="H74" s="2"/>
      <c r="I74" s="25"/>
      <c r="J74" s="26"/>
    </row>
    <row r="75" spans="1:10" ht="12.75">
      <c r="A75" s="35"/>
      <c r="B75" s="68"/>
      <c r="C75" s="35" t="s">
        <v>92</v>
      </c>
      <c r="D75" s="177">
        <v>16937</v>
      </c>
      <c r="F75" s="85"/>
      <c r="G75" s="23"/>
      <c r="H75" s="2"/>
      <c r="I75" s="9"/>
      <c r="J75" s="26"/>
    </row>
    <row r="76" spans="1:10" ht="12.75">
      <c r="A76" s="35"/>
      <c r="B76" s="68"/>
      <c r="C76" s="35" t="s">
        <v>97</v>
      </c>
      <c r="D76" s="177">
        <v>13467</v>
      </c>
      <c r="F76" s="85"/>
      <c r="G76" s="23"/>
      <c r="H76" s="2"/>
      <c r="I76" s="9"/>
      <c r="J76" s="26"/>
    </row>
    <row r="77" spans="1:10" ht="12.75">
      <c r="A77" s="35"/>
      <c r="B77" s="68"/>
      <c r="C77" s="35" t="s">
        <v>98</v>
      </c>
      <c r="D77" s="178">
        <v>161414</v>
      </c>
      <c r="F77" s="85"/>
      <c r="G77" s="23"/>
      <c r="H77" s="2"/>
      <c r="I77" s="9"/>
      <c r="J77" s="26"/>
    </row>
    <row r="78" spans="1:10" ht="12.75">
      <c r="A78" s="35"/>
      <c r="B78" s="68"/>
      <c r="C78" s="35" t="s">
        <v>6</v>
      </c>
      <c r="D78" s="178">
        <f>SUM(D75:D77)</f>
        <v>191818</v>
      </c>
      <c r="F78" s="85"/>
      <c r="G78" s="23"/>
      <c r="H78" s="2"/>
      <c r="I78" s="9"/>
      <c r="J78" s="26"/>
    </row>
    <row r="79" spans="1:10" ht="12.75">
      <c r="A79" s="35"/>
      <c r="B79" s="68"/>
      <c r="C79" s="35"/>
      <c r="D79" s="177"/>
      <c r="F79" s="85"/>
      <c r="G79" s="23"/>
      <c r="H79" s="2"/>
      <c r="I79" s="9"/>
      <c r="J79" s="26"/>
    </row>
    <row r="80" spans="1:10" ht="12.75">
      <c r="A80" s="35"/>
      <c r="B80" s="68"/>
      <c r="C80" s="35" t="s">
        <v>7</v>
      </c>
      <c r="D80" s="178">
        <v>0</v>
      </c>
      <c r="F80" s="85"/>
      <c r="G80" s="23"/>
      <c r="H80" s="2"/>
      <c r="I80" s="9"/>
      <c r="J80" s="26"/>
    </row>
    <row r="81" spans="1:10" ht="13.5" thickBot="1">
      <c r="A81" s="42"/>
      <c r="B81" s="76"/>
      <c r="C81" s="42" t="s">
        <v>2</v>
      </c>
      <c r="D81" s="179">
        <f>SUM(D78:D80)</f>
        <v>191818</v>
      </c>
      <c r="E81" s="4">
        <v>34527.2</v>
      </c>
      <c r="F81" s="84">
        <v>19562.9</v>
      </c>
      <c r="G81" s="24">
        <f>SUM(E81:F81)</f>
        <v>54090.1</v>
      </c>
      <c r="H81" s="4">
        <v>134.8</v>
      </c>
      <c r="I81" s="10"/>
      <c r="J81" s="26"/>
    </row>
    <row r="82" spans="1:10" ht="25.5">
      <c r="A82" s="35"/>
      <c r="B82" s="79" t="s">
        <v>80</v>
      </c>
      <c r="C82" s="186" t="s">
        <v>123</v>
      </c>
      <c r="D82" s="176"/>
      <c r="E82" s="12"/>
      <c r="F82" s="86"/>
      <c r="G82" s="22"/>
      <c r="H82" s="2"/>
      <c r="I82" s="25" t="s">
        <v>25</v>
      </c>
      <c r="J82" s="26"/>
    </row>
    <row r="83" spans="1:10" ht="12.75">
      <c r="A83" s="35"/>
      <c r="B83" s="68"/>
      <c r="C83" s="35"/>
      <c r="D83" s="177"/>
      <c r="F83" s="85"/>
      <c r="G83" s="23"/>
      <c r="H83" s="2"/>
      <c r="I83" s="25"/>
      <c r="J83" s="26"/>
    </row>
    <row r="84" spans="1:10" ht="12.75">
      <c r="A84" s="35"/>
      <c r="B84" s="68"/>
      <c r="C84" s="35" t="s">
        <v>92</v>
      </c>
      <c r="D84" s="177">
        <v>14951</v>
      </c>
      <c r="F84" s="85"/>
      <c r="G84" s="23"/>
      <c r="H84" s="2"/>
      <c r="I84" s="9"/>
      <c r="J84" s="26"/>
    </row>
    <row r="85" spans="1:10" ht="12.75">
      <c r="A85" s="35"/>
      <c r="B85" s="68"/>
      <c r="C85" s="35" t="s">
        <v>97</v>
      </c>
      <c r="D85" s="177">
        <v>5038</v>
      </c>
      <c r="F85" s="85"/>
      <c r="G85" s="23"/>
      <c r="H85" s="2"/>
      <c r="I85" s="9"/>
      <c r="J85" s="26"/>
    </row>
    <row r="86" spans="1:10" ht="12.75">
      <c r="A86" s="35"/>
      <c r="B86" s="68"/>
      <c r="C86" s="35" t="s">
        <v>98</v>
      </c>
      <c r="D86" s="178">
        <v>63976</v>
      </c>
      <c r="F86" s="85"/>
      <c r="G86" s="23"/>
      <c r="H86" s="2"/>
      <c r="I86" s="9"/>
      <c r="J86" s="26"/>
    </row>
    <row r="87" spans="1:10" ht="12.75">
      <c r="A87" s="35"/>
      <c r="B87" s="68"/>
      <c r="C87" s="35" t="s">
        <v>6</v>
      </c>
      <c r="D87" s="178">
        <f>SUM(D84:D86)</f>
        <v>83965</v>
      </c>
      <c r="F87" s="85"/>
      <c r="G87" s="23"/>
      <c r="H87" s="2"/>
      <c r="I87" s="9"/>
      <c r="J87" s="26"/>
    </row>
    <row r="88" spans="1:10" ht="12.75">
      <c r="A88" s="35"/>
      <c r="B88" s="68"/>
      <c r="C88" s="35"/>
      <c r="D88" s="177"/>
      <c r="F88" s="85"/>
      <c r="G88" s="23"/>
      <c r="H88" s="2"/>
      <c r="I88" s="9"/>
      <c r="J88" s="26"/>
    </row>
    <row r="89" spans="1:10" ht="12.75">
      <c r="A89" s="35"/>
      <c r="B89" s="68"/>
      <c r="C89" s="35" t="s">
        <v>7</v>
      </c>
      <c r="D89" s="178">
        <v>0</v>
      </c>
      <c r="F89" s="85"/>
      <c r="G89" s="23"/>
      <c r="H89" s="2"/>
      <c r="I89" s="9"/>
      <c r="J89" s="26"/>
    </row>
    <row r="90" spans="1:10" ht="13.5" thickBot="1">
      <c r="A90" s="42"/>
      <c r="B90" s="76"/>
      <c r="C90" s="42" t="s">
        <v>2</v>
      </c>
      <c r="D90" s="179">
        <f>SUM(D87:D89)</f>
        <v>83965</v>
      </c>
      <c r="E90" s="2">
        <v>15113.6</v>
      </c>
      <c r="F90" s="85">
        <v>8564.1</v>
      </c>
      <c r="G90" s="23">
        <f>SUM(E90:F90)</f>
        <v>23677.7</v>
      </c>
      <c r="H90" s="4">
        <v>110.5</v>
      </c>
      <c r="I90" s="10"/>
      <c r="J90" s="26"/>
    </row>
    <row r="91" spans="1:10" ht="17.25" thickBot="1">
      <c r="A91" s="253" t="s">
        <v>26</v>
      </c>
      <c r="B91" s="310"/>
      <c r="C91" s="311"/>
      <c r="D91" s="104">
        <f>D90+D81+D72</f>
        <v>697837</v>
      </c>
      <c r="E91" s="7">
        <f>E90+E81+E72</f>
        <v>125610.5</v>
      </c>
      <c r="F91" s="87">
        <f>F90+F81+F72</f>
        <v>69291.7</v>
      </c>
      <c r="G91" s="17">
        <f>G90+G81+G72</f>
        <v>194902.2</v>
      </c>
      <c r="H91" s="8">
        <f>H90+H81+H72</f>
        <v>590.9000000000001</v>
      </c>
      <c r="I91" s="11"/>
      <c r="J91" s="26"/>
    </row>
    <row r="92" spans="1:10" ht="14.25" customHeight="1">
      <c r="A92" s="44"/>
      <c r="B92" s="68"/>
      <c r="C92" s="44"/>
      <c r="D92" s="2"/>
      <c r="E92" s="51"/>
      <c r="F92" s="85"/>
      <c r="H92" s="2"/>
      <c r="I92" s="14"/>
      <c r="J92" s="26"/>
    </row>
    <row r="93" spans="1:10" ht="12.75">
      <c r="A93" s="44"/>
      <c r="B93" s="68"/>
      <c r="C93" s="44"/>
      <c r="D93" s="2"/>
      <c r="E93" s="51"/>
      <c r="F93" s="85"/>
      <c r="H93" s="2"/>
      <c r="I93" s="14"/>
      <c r="J93" s="26"/>
    </row>
    <row r="94" spans="1:10" ht="12.75">
      <c r="A94" s="44"/>
      <c r="B94" s="68"/>
      <c r="C94" s="44"/>
      <c r="D94" s="2"/>
      <c r="E94" s="51"/>
      <c r="F94" s="85"/>
      <c r="H94" s="2"/>
      <c r="I94" s="14"/>
      <c r="J94" s="26"/>
    </row>
    <row r="95" spans="1:10" ht="13.5" thickBot="1">
      <c r="A95" s="44"/>
      <c r="B95" s="68"/>
      <c r="C95" s="44"/>
      <c r="D95" s="2"/>
      <c r="E95" s="51"/>
      <c r="F95" s="85"/>
      <c r="H95" s="2"/>
      <c r="I95" s="14"/>
      <c r="J95" s="26"/>
    </row>
    <row r="96" spans="1:10" ht="12.75">
      <c r="A96" s="296" t="s">
        <v>110</v>
      </c>
      <c r="B96" s="294" t="s">
        <v>111</v>
      </c>
      <c r="C96" s="297" t="s">
        <v>0</v>
      </c>
      <c r="D96" s="274" t="s">
        <v>109</v>
      </c>
      <c r="E96" s="37" t="s">
        <v>8</v>
      </c>
      <c r="F96" s="89" t="s">
        <v>8</v>
      </c>
      <c r="G96" s="274" t="s">
        <v>112</v>
      </c>
      <c r="H96" s="276" t="s">
        <v>113</v>
      </c>
      <c r="I96" s="313" t="s">
        <v>150</v>
      </c>
      <c r="J96" s="26"/>
    </row>
    <row r="97" spans="1:10" ht="12.75">
      <c r="A97" s="277"/>
      <c r="B97" s="277"/>
      <c r="C97" s="277"/>
      <c r="D97" s="277"/>
      <c r="E97" s="37" t="s">
        <v>9</v>
      </c>
      <c r="F97" s="89" t="s">
        <v>10</v>
      </c>
      <c r="G97" s="277"/>
      <c r="H97" s="262"/>
      <c r="I97" s="275"/>
      <c r="J97" s="26"/>
    </row>
    <row r="98" spans="1:10" ht="12.75">
      <c r="A98" s="277"/>
      <c r="B98" s="277"/>
      <c r="C98" s="277"/>
      <c r="D98" s="277"/>
      <c r="E98" s="39" t="s">
        <v>18</v>
      </c>
      <c r="F98" s="182" t="s">
        <v>18</v>
      </c>
      <c r="G98" s="277"/>
      <c r="H98" s="262"/>
      <c r="I98" s="275"/>
      <c r="J98" s="26"/>
    </row>
    <row r="99" spans="1:10" ht="13.5" thickBot="1">
      <c r="A99" s="295"/>
      <c r="B99" s="295"/>
      <c r="C99" s="295"/>
      <c r="D99" s="181" t="s">
        <v>151</v>
      </c>
      <c r="F99" s="184"/>
      <c r="G99" s="181" t="s">
        <v>151</v>
      </c>
      <c r="H99" s="181" t="s">
        <v>151</v>
      </c>
      <c r="I99" s="314"/>
      <c r="J99" s="26"/>
    </row>
    <row r="100" spans="1:10" ht="12" customHeight="1">
      <c r="A100" s="312">
        <v>1</v>
      </c>
      <c r="B100" s="292"/>
      <c r="C100" s="259" t="s">
        <v>116</v>
      </c>
      <c r="D100" s="306"/>
      <c r="E100" s="306"/>
      <c r="F100" s="306"/>
      <c r="G100" s="306"/>
      <c r="H100" s="306"/>
      <c r="I100" s="307"/>
      <c r="J100" s="26"/>
    </row>
    <row r="101" spans="1:10" ht="12" customHeight="1" thickBot="1">
      <c r="A101" s="277"/>
      <c r="B101" s="293"/>
      <c r="C101" s="302"/>
      <c r="D101" s="308"/>
      <c r="E101" s="308"/>
      <c r="F101" s="308"/>
      <c r="G101" s="308"/>
      <c r="H101" s="308"/>
      <c r="I101" s="309"/>
      <c r="J101" s="26"/>
    </row>
    <row r="102" spans="1:10" ht="14.25" customHeight="1">
      <c r="A102" s="59"/>
      <c r="B102" s="77" t="s">
        <v>81</v>
      </c>
      <c r="C102" s="167" t="s">
        <v>82</v>
      </c>
      <c r="D102" s="176"/>
      <c r="E102" s="12"/>
      <c r="F102" s="86"/>
      <c r="G102" s="22"/>
      <c r="H102" s="12"/>
      <c r="I102" s="13" t="s">
        <v>3</v>
      </c>
      <c r="J102" s="26"/>
    </row>
    <row r="103" spans="1:10" ht="12.75" customHeight="1">
      <c r="A103" s="59"/>
      <c r="B103" s="67"/>
      <c r="C103" s="58"/>
      <c r="D103" s="177"/>
      <c r="F103" s="85"/>
      <c r="G103" s="23"/>
      <c r="H103" s="2"/>
      <c r="I103" s="9"/>
      <c r="J103" s="26"/>
    </row>
    <row r="104" spans="1:10" ht="12.75">
      <c r="A104" s="59"/>
      <c r="B104" s="67"/>
      <c r="C104" s="35" t="s">
        <v>92</v>
      </c>
      <c r="D104" s="177">
        <v>3990</v>
      </c>
      <c r="F104" s="85"/>
      <c r="G104" s="23"/>
      <c r="H104" s="2"/>
      <c r="I104" s="9"/>
      <c r="J104" s="26"/>
    </row>
    <row r="105" spans="1:10" ht="12.75">
      <c r="A105" s="59"/>
      <c r="B105" s="77"/>
      <c r="C105" s="35" t="s">
        <v>97</v>
      </c>
      <c r="D105" s="177">
        <v>17476</v>
      </c>
      <c r="F105" s="85"/>
      <c r="G105" s="23"/>
      <c r="H105" s="2"/>
      <c r="I105" s="9"/>
      <c r="J105" s="26"/>
    </row>
    <row r="106" spans="1:10" ht="12.75">
      <c r="A106" s="59"/>
      <c r="B106" s="67"/>
      <c r="C106" s="35" t="s">
        <v>98</v>
      </c>
      <c r="D106" s="177">
        <v>55541</v>
      </c>
      <c r="F106" s="85"/>
      <c r="G106" s="23"/>
      <c r="H106" s="2"/>
      <c r="I106" s="9"/>
      <c r="J106" s="26"/>
    </row>
    <row r="107" spans="1:10" ht="12.75">
      <c r="A107" s="59"/>
      <c r="B107" s="67"/>
      <c r="C107" s="35" t="s">
        <v>6</v>
      </c>
      <c r="D107" s="180">
        <f>SUM(D104:D106)</f>
        <v>77007</v>
      </c>
      <c r="F107" s="85"/>
      <c r="G107" s="23"/>
      <c r="H107" s="2"/>
      <c r="I107" s="9"/>
      <c r="J107" s="26"/>
    </row>
    <row r="108" spans="1:10" ht="12.75">
      <c r="A108" s="59"/>
      <c r="B108" s="67"/>
      <c r="C108" s="58"/>
      <c r="D108" s="177"/>
      <c r="F108" s="85"/>
      <c r="G108" s="23"/>
      <c r="H108" s="2"/>
      <c r="I108" s="9"/>
      <c r="J108" s="26"/>
    </row>
    <row r="109" spans="1:10" ht="14.25" customHeight="1" thickBot="1">
      <c r="A109" s="59"/>
      <c r="B109" s="67"/>
      <c r="C109" s="58" t="s">
        <v>7</v>
      </c>
      <c r="D109" s="177">
        <v>0</v>
      </c>
      <c r="E109" s="4"/>
      <c r="F109" s="84"/>
      <c r="G109" s="24"/>
      <c r="H109" s="2"/>
      <c r="I109" s="9"/>
      <c r="J109" s="26"/>
    </row>
    <row r="110" spans="1:10" ht="13.5" thickBot="1">
      <c r="A110" s="59"/>
      <c r="B110" s="78"/>
      <c r="C110" s="62" t="s">
        <v>2</v>
      </c>
      <c r="D110" s="104">
        <f>SUM(D104:D106)</f>
        <v>77007</v>
      </c>
      <c r="E110" s="7">
        <v>13861.2</v>
      </c>
      <c r="F110" s="87">
        <v>8403.5</v>
      </c>
      <c r="G110" s="17">
        <f>E110+F110</f>
        <v>22264.7</v>
      </c>
      <c r="H110" s="8">
        <v>139.8</v>
      </c>
      <c r="I110" s="5"/>
      <c r="J110" s="26"/>
    </row>
    <row r="111" spans="1:9" s="44" customFormat="1" ht="12.75">
      <c r="A111" s="35"/>
      <c r="B111" s="68" t="s">
        <v>83</v>
      </c>
      <c r="C111" s="35" t="s">
        <v>84</v>
      </c>
      <c r="D111" s="176"/>
      <c r="E111" s="12"/>
      <c r="F111" s="86"/>
      <c r="G111" s="22"/>
      <c r="H111" s="2"/>
      <c r="I111" s="9" t="s">
        <v>3</v>
      </c>
    </row>
    <row r="112" spans="1:10" ht="12" customHeight="1">
      <c r="A112" s="35"/>
      <c r="B112" s="68"/>
      <c r="C112" s="35"/>
      <c r="D112" s="177"/>
      <c r="F112" s="85"/>
      <c r="G112" s="23"/>
      <c r="H112" s="2"/>
      <c r="I112" s="9"/>
      <c r="J112" s="26"/>
    </row>
    <row r="113" spans="1:10" ht="12" customHeight="1">
      <c r="A113" s="35"/>
      <c r="B113" s="68"/>
      <c r="C113" s="35" t="s">
        <v>92</v>
      </c>
      <c r="D113" s="177">
        <v>710</v>
      </c>
      <c r="F113" s="85"/>
      <c r="G113" s="23"/>
      <c r="H113" s="2"/>
      <c r="I113" s="9"/>
      <c r="J113" s="26"/>
    </row>
    <row r="114" spans="1:10" ht="12" customHeight="1">
      <c r="A114" s="35"/>
      <c r="B114" s="68"/>
      <c r="C114" s="35" t="s">
        <v>97</v>
      </c>
      <c r="D114" s="177">
        <v>4154</v>
      </c>
      <c r="F114" s="85"/>
      <c r="G114" s="23"/>
      <c r="H114" s="2"/>
      <c r="I114" s="9"/>
      <c r="J114" s="26"/>
    </row>
    <row r="115" spans="1:10" ht="12.75">
      <c r="A115" s="35"/>
      <c r="B115" s="68"/>
      <c r="C115" s="35" t="s">
        <v>98</v>
      </c>
      <c r="D115" s="177">
        <v>19721</v>
      </c>
      <c r="F115" s="85"/>
      <c r="G115" s="23"/>
      <c r="H115" s="2"/>
      <c r="I115" s="9"/>
      <c r="J115" s="26"/>
    </row>
    <row r="116" spans="1:10" ht="12.75" customHeight="1">
      <c r="A116" s="35"/>
      <c r="B116" s="68"/>
      <c r="C116" s="35" t="s">
        <v>6</v>
      </c>
      <c r="D116" s="180">
        <f>SUM(D113:D115)</f>
        <v>24585</v>
      </c>
      <c r="F116" s="85"/>
      <c r="G116" s="23"/>
      <c r="H116" s="2"/>
      <c r="I116" s="9"/>
      <c r="J116" s="26"/>
    </row>
    <row r="117" spans="1:10" ht="12.75">
      <c r="A117" s="35"/>
      <c r="B117" s="68"/>
      <c r="C117" s="35"/>
      <c r="D117" s="177"/>
      <c r="F117" s="85"/>
      <c r="G117" s="23"/>
      <c r="H117" s="2"/>
      <c r="I117" s="9"/>
      <c r="J117" s="26"/>
    </row>
    <row r="118" spans="1:10" ht="13.5" thickBot="1">
      <c r="A118" s="35"/>
      <c r="B118" s="68"/>
      <c r="C118" s="35" t="s">
        <v>7</v>
      </c>
      <c r="D118" s="177">
        <v>0</v>
      </c>
      <c r="F118" s="85"/>
      <c r="G118" s="23"/>
      <c r="H118" s="2"/>
      <c r="I118" s="9"/>
      <c r="J118" s="26"/>
    </row>
    <row r="119" spans="1:10" ht="12" customHeight="1" thickBot="1">
      <c r="A119" s="42"/>
      <c r="B119" s="76"/>
      <c r="C119" s="65" t="s">
        <v>2</v>
      </c>
      <c r="D119" s="104">
        <f>D116+D118</f>
        <v>24585</v>
      </c>
      <c r="E119" s="7">
        <v>4425.3</v>
      </c>
      <c r="F119" s="87">
        <v>1415.2</v>
      </c>
      <c r="G119" s="17">
        <f>E119+F119</f>
        <v>5840.5</v>
      </c>
      <c r="H119" s="8">
        <v>144.1</v>
      </c>
      <c r="I119" s="10"/>
      <c r="J119" s="26"/>
    </row>
    <row r="120" spans="1:10" ht="17.25" thickBot="1">
      <c r="A120" s="253" t="s">
        <v>31</v>
      </c>
      <c r="B120" s="254"/>
      <c r="C120" s="255"/>
      <c r="D120" s="104">
        <f>D119+D110</f>
        <v>101592</v>
      </c>
      <c r="E120" s="7">
        <f>E119+E110</f>
        <v>18286.5</v>
      </c>
      <c r="F120" s="87">
        <f>F119+F110</f>
        <v>9818.7</v>
      </c>
      <c r="G120" s="17">
        <f>G119+G110</f>
        <v>28105.2</v>
      </c>
      <c r="H120" s="8">
        <f>H119+H110</f>
        <v>283.9</v>
      </c>
      <c r="I120" s="8"/>
      <c r="J120" s="26"/>
    </row>
    <row r="121" spans="1:10" ht="27" customHeight="1" thickBot="1">
      <c r="A121" s="187"/>
      <c r="B121" s="188"/>
      <c r="C121" s="189"/>
      <c r="D121" s="12"/>
      <c r="E121" s="12"/>
      <c r="F121" s="12"/>
      <c r="G121" s="12"/>
      <c r="H121" s="12"/>
      <c r="I121" s="22"/>
      <c r="J121" s="26"/>
    </row>
    <row r="122" spans="1:10" ht="12.75">
      <c r="A122" s="290">
        <v>1</v>
      </c>
      <c r="B122" s="292"/>
      <c r="C122" s="278" t="s">
        <v>124</v>
      </c>
      <c r="D122" s="279"/>
      <c r="E122" s="279"/>
      <c r="F122" s="279"/>
      <c r="G122" s="279"/>
      <c r="H122" s="279"/>
      <c r="I122" s="280"/>
      <c r="J122" s="26"/>
    </row>
    <row r="123" spans="1:10" ht="13.5" thickBot="1">
      <c r="A123" s="291"/>
      <c r="B123" s="293"/>
      <c r="C123" s="281"/>
      <c r="D123" s="282"/>
      <c r="E123" s="282"/>
      <c r="F123" s="282"/>
      <c r="G123" s="282"/>
      <c r="H123" s="282"/>
      <c r="I123" s="283"/>
      <c r="J123" s="26"/>
    </row>
    <row r="124" spans="1:10" ht="25.5">
      <c r="A124" s="35"/>
      <c r="B124" s="68">
        <v>44</v>
      </c>
      <c r="C124" s="186" t="s">
        <v>32</v>
      </c>
      <c r="D124" s="176"/>
      <c r="E124" s="12"/>
      <c r="F124" s="86"/>
      <c r="G124" s="22"/>
      <c r="H124" s="2"/>
      <c r="I124" s="25" t="s">
        <v>24</v>
      </c>
      <c r="J124" s="26"/>
    </row>
    <row r="125" spans="1:10" ht="7.5" customHeight="1">
      <c r="A125" s="35"/>
      <c r="B125" s="68"/>
      <c r="C125" s="35"/>
      <c r="D125" s="177"/>
      <c r="F125" s="85"/>
      <c r="G125" s="23"/>
      <c r="H125" s="2"/>
      <c r="I125" s="9"/>
      <c r="J125" s="26"/>
    </row>
    <row r="126" spans="1:10" ht="12.75">
      <c r="A126" s="35"/>
      <c r="B126" s="68"/>
      <c r="C126" s="35" t="s">
        <v>92</v>
      </c>
      <c r="D126" s="177">
        <v>47</v>
      </c>
      <c r="F126" s="85"/>
      <c r="G126" s="23"/>
      <c r="H126" s="2"/>
      <c r="I126" s="9"/>
      <c r="J126" s="26"/>
    </row>
    <row r="127" spans="1:10" ht="12.75">
      <c r="A127" s="35"/>
      <c r="B127" s="68"/>
      <c r="C127" s="35" t="s">
        <v>97</v>
      </c>
      <c r="D127" s="177">
        <v>4024</v>
      </c>
      <c r="F127" s="85"/>
      <c r="G127" s="23"/>
      <c r="H127" s="2"/>
      <c r="I127" s="9"/>
      <c r="J127" s="26"/>
    </row>
    <row r="128" spans="1:10" ht="12.75">
      <c r="A128" s="35"/>
      <c r="B128" s="68"/>
      <c r="C128" s="35" t="s">
        <v>98</v>
      </c>
      <c r="D128" s="178">
        <v>4067</v>
      </c>
      <c r="F128" s="85"/>
      <c r="G128" s="23"/>
      <c r="H128" s="2"/>
      <c r="I128" s="9"/>
      <c r="J128" s="26"/>
    </row>
    <row r="129" spans="1:10" ht="12" customHeight="1">
      <c r="A129" s="35"/>
      <c r="B129" s="68"/>
      <c r="C129" s="35" t="s">
        <v>6</v>
      </c>
      <c r="D129" s="178">
        <f>SUM(D126:D128)</f>
        <v>8138</v>
      </c>
      <c r="F129" s="85"/>
      <c r="G129" s="23"/>
      <c r="H129" s="2"/>
      <c r="I129" s="9"/>
      <c r="J129" s="26"/>
    </row>
    <row r="130" spans="1:10" ht="12.75">
      <c r="A130" s="35"/>
      <c r="B130" s="68"/>
      <c r="C130" s="35"/>
      <c r="D130" s="177"/>
      <c r="F130" s="85"/>
      <c r="G130" s="23"/>
      <c r="H130" s="2"/>
      <c r="I130" s="9"/>
      <c r="J130" s="26"/>
    </row>
    <row r="131" spans="1:10" ht="12.75">
      <c r="A131" s="35"/>
      <c r="B131" s="68"/>
      <c r="C131" s="35" t="s">
        <v>7</v>
      </c>
      <c r="D131" s="178">
        <v>0</v>
      </c>
      <c r="F131" s="85"/>
      <c r="G131" s="23"/>
      <c r="H131" s="2"/>
      <c r="I131" s="9"/>
      <c r="J131" s="26"/>
    </row>
    <row r="132" spans="1:10" ht="13.5" thickBot="1">
      <c r="A132" s="42"/>
      <c r="B132" s="76"/>
      <c r="C132" s="42" t="s">
        <v>2</v>
      </c>
      <c r="D132" s="179">
        <f>SUM(D129:D131)</f>
        <v>8138</v>
      </c>
      <c r="E132" s="4">
        <v>2929.7</v>
      </c>
      <c r="F132" s="84">
        <v>955.2</v>
      </c>
      <c r="G132" s="24">
        <f>SUM(E132:F132)</f>
        <v>3884.8999999999996</v>
      </c>
      <c r="H132" s="4">
        <v>48.3</v>
      </c>
      <c r="I132" s="10"/>
      <c r="J132" s="26"/>
    </row>
    <row r="133" spans="1:10" ht="26.25">
      <c r="A133" s="35"/>
      <c r="B133" s="68">
        <v>238</v>
      </c>
      <c r="C133" s="185" t="s">
        <v>33</v>
      </c>
      <c r="D133" s="176"/>
      <c r="E133" s="12"/>
      <c r="F133" s="86"/>
      <c r="G133" s="22"/>
      <c r="H133" s="2"/>
      <c r="I133" s="25" t="s">
        <v>30</v>
      </c>
      <c r="J133" s="26"/>
    </row>
    <row r="134" spans="1:10" ht="6.75" customHeight="1">
      <c r="A134" s="35"/>
      <c r="B134" s="68"/>
      <c r="C134" s="35"/>
      <c r="D134" s="177"/>
      <c r="F134" s="85"/>
      <c r="G134" s="23"/>
      <c r="H134" s="2"/>
      <c r="I134" s="9"/>
      <c r="J134" s="26"/>
    </row>
    <row r="135" spans="1:10" ht="12.75" customHeight="1">
      <c r="A135" s="35"/>
      <c r="B135" s="68"/>
      <c r="C135" s="35" t="s">
        <v>92</v>
      </c>
      <c r="D135" s="177">
        <v>361</v>
      </c>
      <c r="F135" s="85"/>
      <c r="G135" s="23"/>
      <c r="H135" s="2"/>
      <c r="I135" s="9"/>
      <c r="J135" s="26"/>
    </row>
    <row r="136" spans="1:10" ht="12.75">
      <c r="A136" s="35"/>
      <c r="B136" s="68"/>
      <c r="C136" s="35" t="s">
        <v>97</v>
      </c>
      <c r="D136" s="177">
        <v>1550</v>
      </c>
      <c r="F136" s="85"/>
      <c r="G136" s="23"/>
      <c r="H136" s="2"/>
      <c r="I136" s="9"/>
      <c r="J136" s="26"/>
    </row>
    <row r="137" spans="1:10" ht="12.75">
      <c r="A137" s="35"/>
      <c r="B137" s="68"/>
      <c r="C137" s="35" t="s">
        <v>98</v>
      </c>
      <c r="D137" s="178">
        <v>6263</v>
      </c>
      <c r="F137" s="85"/>
      <c r="G137" s="23"/>
      <c r="H137" s="2"/>
      <c r="I137" s="9"/>
      <c r="J137" s="26"/>
    </row>
    <row r="138" spans="1:10" ht="12" customHeight="1">
      <c r="A138" s="35"/>
      <c r="B138" s="68"/>
      <c r="C138" s="35" t="s">
        <v>6</v>
      </c>
      <c r="D138" s="178">
        <f>SUM(D135:D137)</f>
        <v>8174</v>
      </c>
      <c r="F138" s="85"/>
      <c r="G138" s="23"/>
      <c r="H138" s="2"/>
      <c r="I138" s="9"/>
      <c r="J138" s="26"/>
    </row>
    <row r="139" spans="1:10" ht="12.75">
      <c r="A139" s="35"/>
      <c r="B139" s="68"/>
      <c r="C139" s="35"/>
      <c r="D139" s="177"/>
      <c r="F139" s="85"/>
      <c r="G139" s="23"/>
      <c r="H139" s="2"/>
      <c r="I139" s="9"/>
      <c r="J139" s="26"/>
    </row>
    <row r="140" spans="1:10" ht="12.75">
      <c r="A140" s="35"/>
      <c r="B140" s="68"/>
      <c r="C140" s="35" t="s">
        <v>7</v>
      </c>
      <c r="D140" s="178">
        <v>0</v>
      </c>
      <c r="F140" s="85"/>
      <c r="G140" s="23"/>
      <c r="H140" s="2"/>
      <c r="I140" s="9"/>
      <c r="J140" s="26"/>
    </row>
    <row r="141" spans="1:10" ht="13.5" thickBot="1">
      <c r="A141" s="42"/>
      <c r="B141" s="76"/>
      <c r="C141" s="42" t="s">
        <v>2</v>
      </c>
      <c r="D141" s="179">
        <f>SUM(D138:D140)</f>
        <v>8174</v>
      </c>
      <c r="E141" s="4">
        <v>2826.8</v>
      </c>
      <c r="F141" s="84">
        <v>634.5</v>
      </c>
      <c r="G141" s="24">
        <f>SUM(E141:F141)</f>
        <v>3461.3</v>
      </c>
      <c r="H141" s="4">
        <v>51.8</v>
      </c>
      <c r="I141" s="10"/>
      <c r="J141" s="26"/>
    </row>
    <row r="142" spans="1:10" ht="26.25" customHeight="1" thickBot="1">
      <c r="A142" s="284" t="s">
        <v>34</v>
      </c>
      <c r="B142" s="285"/>
      <c r="C142" s="286"/>
      <c r="D142" s="104">
        <f>SUM(D141+D132)</f>
        <v>16312</v>
      </c>
      <c r="E142" s="7">
        <f>SUM(E141+E132)</f>
        <v>5756.5</v>
      </c>
      <c r="F142" s="87">
        <f>SUM(F141+F132)</f>
        <v>1589.7</v>
      </c>
      <c r="G142" s="17">
        <f>SUM(G141+G132)</f>
        <v>7346.2</v>
      </c>
      <c r="H142" s="8">
        <f>H141+H132</f>
        <v>100.1</v>
      </c>
      <c r="I142" s="8"/>
      <c r="J142" s="26"/>
    </row>
    <row r="143" spans="1:10" ht="12.75" customHeight="1">
      <c r="A143" s="44"/>
      <c r="B143" s="68"/>
      <c r="C143" s="44"/>
      <c r="D143" s="2"/>
      <c r="H143" s="2"/>
      <c r="I143" s="14"/>
      <c r="J143" s="1"/>
    </row>
    <row r="144" ht="13.5" thickBot="1"/>
    <row r="145" spans="1:10" ht="12.75">
      <c r="A145" s="259" t="s">
        <v>117</v>
      </c>
      <c r="B145" s="260"/>
      <c r="C145" s="261"/>
      <c r="D145" s="274" t="s">
        <v>109</v>
      </c>
      <c r="E145" s="47"/>
      <c r="F145" s="190"/>
      <c r="G145" s="274" t="s">
        <v>112</v>
      </c>
      <c r="H145" s="276" t="s">
        <v>113</v>
      </c>
      <c r="I145" s="287" t="s">
        <v>118</v>
      </c>
      <c r="J145" s="261"/>
    </row>
    <row r="146" spans="1:10" ht="12.75">
      <c r="A146" s="262"/>
      <c r="B146" s="263"/>
      <c r="C146" s="246"/>
      <c r="D146" s="275"/>
      <c r="E146" s="48" t="s">
        <v>8</v>
      </c>
      <c r="F146" s="89" t="s">
        <v>8</v>
      </c>
      <c r="G146" s="277"/>
      <c r="H146" s="262"/>
      <c r="I146" s="288"/>
      <c r="J146" s="289"/>
    </row>
    <row r="147" spans="1:10" ht="12.75" customHeight="1">
      <c r="A147" s="262"/>
      <c r="B147" s="263"/>
      <c r="C147" s="246"/>
      <c r="D147" s="275"/>
      <c r="E147" s="48" t="s">
        <v>9</v>
      </c>
      <c r="F147" s="89" t="s">
        <v>10</v>
      </c>
      <c r="G147" s="277"/>
      <c r="H147" s="262"/>
      <c r="I147" s="288"/>
      <c r="J147" s="289"/>
    </row>
    <row r="148" spans="1:10" ht="13.5" thickBot="1">
      <c r="A148" s="247"/>
      <c r="B148" s="248"/>
      <c r="C148" s="242"/>
      <c r="D148" s="181" t="s">
        <v>151</v>
      </c>
      <c r="E148" s="168" t="s">
        <v>18</v>
      </c>
      <c r="F148" s="191" t="s">
        <v>18</v>
      </c>
      <c r="G148" s="181" t="s">
        <v>151</v>
      </c>
      <c r="H148" s="181" t="s">
        <v>151</v>
      </c>
      <c r="I148" s="192" t="s">
        <v>17</v>
      </c>
      <c r="J148" s="193" t="s">
        <v>85</v>
      </c>
    </row>
    <row r="149" spans="1:10" ht="13.5">
      <c r="A149" s="243" t="s">
        <v>87</v>
      </c>
      <c r="B149" s="244"/>
      <c r="C149" s="264"/>
      <c r="D149" s="154">
        <f>D53</f>
        <v>345086</v>
      </c>
      <c r="E149" s="155">
        <f>E53</f>
        <v>50353</v>
      </c>
      <c r="F149" s="156">
        <f>F53</f>
        <v>39336.8</v>
      </c>
      <c r="G149" s="89">
        <f>E149+F149</f>
        <v>89689.8</v>
      </c>
      <c r="H149" s="160">
        <f>H53</f>
        <v>423</v>
      </c>
      <c r="I149" s="95">
        <v>487</v>
      </c>
      <c r="J149" s="151">
        <v>1040</v>
      </c>
    </row>
    <row r="150" spans="1:10" ht="14.25" thickBot="1">
      <c r="A150" s="265" t="s">
        <v>86</v>
      </c>
      <c r="B150" s="266"/>
      <c r="C150" s="267"/>
      <c r="D150" s="91">
        <f>D91</f>
        <v>697837</v>
      </c>
      <c r="E150" s="92">
        <f>E91</f>
        <v>125610.5</v>
      </c>
      <c r="F150" s="93">
        <f>F91</f>
        <v>69291.7</v>
      </c>
      <c r="G150" s="147">
        <f>E150+F150</f>
        <v>194902.2</v>
      </c>
      <c r="H150" s="161">
        <f>H91</f>
        <v>590.9000000000001</v>
      </c>
      <c r="I150" s="94">
        <v>636</v>
      </c>
      <c r="J150" s="149">
        <v>1334</v>
      </c>
    </row>
    <row r="151" spans="1:10" ht="19.5" customHeight="1" thickBot="1">
      <c r="A151" s="271" t="s">
        <v>88</v>
      </c>
      <c r="B151" s="272"/>
      <c r="C151" s="273"/>
      <c r="D151" s="163">
        <f aca="true" t="shared" si="0" ref="D151:J151">D149+D150</f>
        <v>1042923</v>
      </c>
      <c r="E151" s="164">
        <f t="shared" si="0"/>
        <v>175963.5</v>
      </c>
      <c r="F151" s="164">
        <f t="shared" si="0"/>
        <v>108628.5</v>
      </c>
      <c r="G151" s="96">
        <f t="shared" si="0"/>
        <v>284592</v>
      </c>
      <c r="H151" s="158">
        <f t="shared" si="0"/>
        <v>1013.9000000000001</v>
      </c>
      <c r="I151" s="97">
        <f t="shared" si="0"/>
        <v>1123</v>
      </c>
      <c r="J151" s="150">
        <f t="shared" si="0"/>
        <v>2374</v>
      </c>
    </row>
    <row r="152" spans="1:10" ht="13.5">
      <c r="A152" s="268" t="s">
        <v>89</v>
      </c>
      <c r="B152" s="269"/>
      <c r="C152" s="270"/>
      <c r="D152" s="154">
        <f>D120</f>
        <v>101592</v>
      </c>
      <c r="E152" s="155">
        <f>E120</f>
        <v>18286.5</v>
      </c>
      <c r="F152" s="157">
        <f>F120</f>
        <v>9818.7</v>
      </c>
      <c r="G152" s="162">
        <f>G120</f>
        <v>28105.2</v>
      </c>
      <c r="H152" s="160">
        <f>H120</f>
        <v>283.9</v>
      </c>
      <c r="I152" s="95">
        <v>727</v>
      </c>
      <c r="J152" s="151">
        <v>1227</v>
      </c>
    </row>
    <row r="153" spans="1:10" ht="14.25" thickBot="1">
      <c r="A153" s="265" t="s">
        <v>90</v>
      </c>
      <c r="B153" s="266"/>
      <c r="C153" s="267"/>
      <c r="D153" s="91">
        <f>D142</f>
        <v>16312</v>
      </c>
      <c r="E153" s="92">
        <f>E142</f>
        <v>5756.5</v>
      </c>
      <c r="F153" s="153">
        <f>F142</f>
        <v>1589.7</v>
      </c>
      <c r="G153" s="147">
        <f>G142</f>
        <v>7346.2</v>
      </c>
      <c r="H153" s="161">
        <f>H142</f>
        <v>100.1</v>
      </c>
      <c r="I153" s="94">
        <v>133</v>
      </c>
      <c r="J153" s="149">
        <v>143</v>
      </c>
    </row>
    <row r="154" spans="1:10" ht="20.25" customHeight="1" thickBot="1">
      <c r="A154" s="271" t="s">
        <v>91</v>
      </c>
      <c r="B154" s="272"/>
      <c r="C154" s="273"/>
      <c r="D154" s="165">
        <f aca="true" t="shared" si="1" ref="D154:J154">D152+D153</f>
        <v>117904</v>
      </c>
      <c r="E154" s="100">
        <f t="shared" si="1"/>
        <v>24043</v>
      </c>
      <c r="F154" s="66">
        <f t="shared" si="1"/>
        <v>11408.400000000001</v>
      </c>
      <c r="G154" s="148">
        <f t="shared" si="1"/>
        <v>35451.4</v>
      </c>
      <c r="H154" s="159">
        <f t="shared" si="1"/>
        <v>384</v>
      </c>
      <c r="I154" s="64">
        <f t="shared" si="1"/>
        <v>860</v>
      </c>
      <c r="J154" s="152">
        <f t="shared" si="1"/>
        <v>1370</v>
      </c>
    </row>
    <row r="155" spans="1:10" ht="58.5" customHeight="1" thickBot="1">
      <c r="A155" s="256" t="s">
        <v>119</v>
      </c>
      <c r="B155" s="257"/>
      <c r="C155" s="258"/>
      <c r="D155" s="170">
        <f aca="true" t="shared" si="2" ref="D155:J155">D154+D151</f>
        <v>1160827</v>
      </c>
      <c r="E155" s="171">
        <f t="shared" si="2"/>
        <v>200006.5</v>
      </c>
      <c r="F155" s="172">
        <f t="shared" si="2"/>
        <v>120036.9</v>
      </c>
      <c r="G155" s="173">
        <f t="shared" si="2"/>
        <v>320043.4</v>
      </c>
      <c r="H155" s="174">
        <f t="shared" si="2"/>
        <v>1397.9</v>
      </c>
      <c r="I155" s="175">
        <f t="shared" si="2"/>
        <v>1983</v>
      </c>
      <c r="J155" s="169">
        <f t="shared" si="2"/>
        <v>3744</v>
      </c>
    </row>
  </sheetData>
  <mergeCells count="49">
    <mergeCell ref="I2:I5"/>
    <mergeCell ref="I96:I99"/>
    <mergeCell ref="I57:I60"/>
    <mergeCell ref="A53:C53"/>
    <mergeCell ref="B57:B60"/>
    <mergeCell ref="C57:C60"/>
    <mergeCell ref="A6:A7"/>
    <mergeCell ref="G57:G59"/>
    <mergeCell ref="H57:H59"/>
    <mergeCell ref="A61:A62"/>
    <mergeCell ref="C100:I101"/>
    <mergeCell ref="B100:B101"/>
    <mergeCell ref="G96:G98"/>
    <mergeCell ref="A91:C91"/>
    <mergeCell ref="A100:A101"/>
    <mergeCell ref="A96:A99"/>
    <mergeCell ref="B96:B99"/>
    <mergeCell ref="C96:C99"/>
    <mergeCell ref="A57:A60"/>
    <mergeCell ref="B6:B7"/>
    <mergeCell ref="B61:B62"/>
    <mergeCell ref="C6:I7"/>
    <mergeCell ref="C61:I62"/>
    <mergeCell ref="D57:D59"/>
    <mergeCell ref="H2:H4"/>
    <mergeCell ref="B2:B5"/>
    <mergeCell ref="A2:A5"/>
    <mergeCell ref="C2:C5"/>
    <mergeCell ref="D2:D4"/>
    <mergeCell ref="G2:G4"/>
    <mergeCell ref="D145:D147"/>
    <mergeCell ref="H96:H98"/>
    <mergeCell ref="D96:D98"/>
    <mergeCell ref="G145:G147"/>
    <mergeCell ref="H145:H147"/>
    <mergeCell ref="C122:I123"/>
    <mergeCell ref="A142:C142"/>
    <mergeCell ref="I145:J147"/>
    <mergeCell ref="A122:A123"/>
    <mergeCell ref="B122:B123"/>
    <mergeCell ref="A120:C120"/>
    <mergeCell ref="A155:C155"/>
    <mergeCell ref="A145:C148"/>
    <mergeCell ref="A149:C149"/>
    <mergeCell ref="A150:C150"/>
    <mergeCell ref="A152:C152"/>
    <mergeCell ref="A153:C153"/>
    <mergeCell ref="A151:C151"/>
    <mergeCell ref="A154:C154"/>
  </mergeCells>
  <printOptions horizontalCentered="1"/>
  <pageMargins left="0.3937007874015748" right="0.3937007874015748" top="2.362204724409449" bottom="0.7874015748031497" header="2.0078740157480315" footer="0.5118110236220472"/>
  <pageSetup horizontalDpi="300" verticalDpi="300" orientation="portrait" paperSize="9" scale="84" r:id="rId1"/>
  <headerFooter alignWithMargins="0">
    <oddHeader xml:space="preserve">&amp;LCONTRATTO DI PROGRAMMA GRUPPO ENI
I&amp;Unvestimenti teconologico industriali&amp;R&amp;8
Tabella 1            </oddHeader>
    <oddFooter>&amp;C&amp;A&amp;RPagina &amp;P</oddFooter>
  </headerFooter>
  <rowBreaks count="2" manualBreakCount="2">
    <brk id="93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H5" sqref="H5"/>
    </sheetView>
  </sheetViews>
  <sheetFormatPr defaultColWidth="9.140625" defaultRowHeight="12.75"/>
  <cols>
    <col min="1" max="1" width="8.7109375" style="50" customWidth="1"/>
    <col min="2" max="2" width="12.00390625" style="50" customWidth="1"/>
    <col min="3" max="3" width="28.57421875" style="50" customWidth="1"/>
    <col min="4" max="4" width="15.8515625" style="50" customWidth="1"/>
    <col min="5" max="5" width="15.7109375" style="50" hidden="1" customWidth="1"/>
    <col min="6" max="6" width="11.00390625" style="50" hidden="1" customWidth="1"/>
    <col min="7" max="7" width="15.421875" style="50" customWidth="1"/>
    <col min="8" max="8" width="11.00390625" style="50" customWidth="1"/>
    <col min="9" max="9" width="10.57421875" style="50" customWidth="1"/>
    <col min="10" max="10" width="10.140625" style="50" customWidth="1"/>
    <col min="11" max="11" width="11.7109375" style="50" customWidth="1"/>
    <col min="12" max="16384" width="9.140625" style="50" customWidth="1"/>
  </cols>
  <sheetData>
    <row r="1" spans="2:10" s="26" customFormat="1" ht="13.5" thickBot="1">
      <c r="B1" s="27"/>
      <c r="D1" s="28"/>
      <c r="E1" s="29"/>
      <c r="F1" s="29"/>
      <c r="G1" s="29"/>
      <c r="H1" s="29"/>
      <c r="I1" s="30"/>
      <c r="J1" s="31"/>
    </row>
    <row r="2" spans="1:10" s="26" customFormat="1" ht="12.75" customHeight="1">
      <c r="A2" s="296" t="s">
        <v>110</v>
      </c>
      <c r="B2" s="294" t="s">
        <v>111</v>
      </c>
      <c r="C2" s="297" t="s">
        <v>0</v>
      </c>
      <c r="D2" s="274" t="s">
        <v>109</v>
      </c>
      <c r="E2" s="37" t="s">
        <v>8</v>
      </c>
      <c r="F2" s="89" t="s">
        <v>8</v>
      </c>
      <c r="G2" s="274" t="s">
        <v>112</v>
      </c>
      <c r="H2" s="274" t="s">
        <v>113</v>
      </c>
      <c r="I2" s="313" t="s">
        <v>150</v>
      </c>
      <c r="J2" s="31"/>
    </row>
    <row r="3" spans="1:10" s="26" customFormat="1" ht="12.75">
      <c r="A3" s="277"/>
      <c r="B3" s="277"/>
      <c r="C3" s="277"/>
      <c r="D3" s="277"/>
      <c r="E3" s="37" t="s">
        <v>9</v>
      </c>
      <c r="F3" s="89" t="s">
        <v>10</v>
      </c>
      <c r="G3" s="277"/>
      <c r="H3" s="275"/>
      <c r="I3" s="275"/>
      <c r="J3" s="31"/>
    </row>
    <row r="4" spans="1:9" s="26" customFormat="1" ht="12.75">
      <c r="A4" s="277"/>
      <c r="B4" s="277"/>
      <c r="C4" s="277"/>
      <c r="D4" s="277"/>
      <c r="E4" s="39" t="s">
        <v>18</v>
      </c>
      <c r="F4" s="182" t="s">
        <v>18</v>
      </c>
      <c r="G4" s="277"/>
      <c r="H4" s="275"/>
      <c r="I4" s="275"/>
    </row>
    <row r="5" spans="1:9" s="26" customFormat="1" ht="13.5" thickBot="1">
      <c r="A5" s="295"/>
      <c r="B5" s="295"/>
      <c r="C5" s="277"/>
      <c r="D5" s="383" t="s">
        <v>157</v>
      </c>
      <c r="E5" s="2"/>
      <c r="F5" s="184"/>
      <c r="G5" s="383" t="s">
        <v>158</v>
      </c>
      <c r="H5" s="383" t="s">
        <v>159</v>
      </c>
      <c r="I5" s="275"/>
    </row>
    <row r="6" spans="1:9" s="26" customFormat="1" ht="12.75">
      <c r="A6" s="317">
        <v>2</v>
      </c>
      <c r="B6" s="317"/>
      <c r="C6" s="278" t="s">
        <v>125</v>
      </c>
      <c r="D6" s="279"/>
      <c r="E6" s="279"/>
      <c r="F6" s="279"/>
      <c r="G6" s="279"/>
      <c r="H6" s="279"/>
      <c r="I6" s="280"/>
    </row>
    <row r="7" spans="1:9" s="26" customFormat="1" ht="13.5" thickBot="1">
      <c r="A7" s="318"/>
      <c r="B7" s="319"/>
      <c r="C7" s="281"/>
      <c r="D7" s="282"/>
      <c r="E7" s="282"/>
      <c r="F7" s="282"/>
      <c r="G7" s="282"/>
      <c r="H7" s="282"/>
      <c r="I7" s="283"/>
    </row>
    <row r="8" spans="1:9" s="26" customFormat="1" ht="26.25">
      <c r="A8" s="32"/>
      <c r="B8" s="196">
        <v>0.4527777777777778</v>
      </c>
      <c r="C8" s="197" t="s">
        <v>35</v>
      </c>
      <c r="D8" s="86"/>
      <c r="E8" s="12"/>
      <c r="F8" s="12"/>
      <c r="G8" s="86"/>
      <c r="H8" s="86"/>
      <c r="I8" s="98" t="s">
        <v>3</v>
      </c>
    </row>
    <row r="9" spans="1:9" s="26" customFormat="1" ht="12.75">
      <c r="A9" s="35"/>
      <c r="B9" s="36"/>
      <c r="C9" s="59"/>
      <c r="D9" s="85"/>
      <c r="E9" s="2"/>
      <c r="F9" s="2"/>
      <c r="G9" s="85"/>
      <c r="H9" s="85"/>
      <c r="I9" s="195"/>
    </row>
    <row r="10" spans="1:9" s="26" customFormat="1" ht="12.75">
      <c r="A10" s="35"/>
      <c r="B10" s="36"/>
      <c r="C10" s="59" t="s">
        <v>1</v>
      </c>
      <c r="D10" s="85">
        <v>3225</v>
      </c>
      <c r="E10" s="2"/>
      <c r="F10" s="2"/>
      <c r="G10" s="85"/>
      <c r="H10" s="85"/>
      <c r="I10" s="195"/>
    </row>
    <row r="11" spans="1:9" s="26" customFormat="1" ht="12.75">
      <c r="A11" s="35"/>
      <c r="B11" s="36"/>
      <c r="C11" s="59" t="s">
        <v>4</v>
      </c>
      <c r="D11" s="85">
        <v>7895</v>
      </c>
      <c r="E11" s="2"/>
      <c r="F11" s="2"/>
      <c r="G11" s="85"/>
      <c r="H11" s="85"/>
      <c r="I11" s="195"/>
    </row>
    <row r="12" spans="1:9" s="26" customFormat="1" ht="12.75">
      <c r="A12" s="35"/>
      <c r="B12" s="36"/>
      <c r="C12" s="59" t="s">
        <v>5</v>
      </c>
      <c r="D12" s="194">
        <v>18232</v>
      </c>
      <c r="E12" s="2"/>
      <c r="F12" s="2"/>
      <c r="G12" s="85"/>
      <c r="H12" s="85"/>
      <c r="I12" s="195"/>
    </row>
    <row r="13" spans="1:9" s="26" customFormat="1" ht="12.75">
      <c r="A13" s="35"/>
      <c r="B13" s="36"/>
      <c r="C13" s="59" t="s">
        <v>6</v>
      </c>
      <c r="D13" s="194">
        <f>SUM(D10:D12)</f>
        <v>29352</v>
      </c>
      <c r="E13" s="2"/>
      <c r="F13" s="2"/>
      <c r="G13" s="85"/>
      <c r="H13" s="85"/>
      <c r="I13" s="195"/>
    </row>
    <row r="14" spans="1:9" s="26" customFormat="1" ht="12.75">
      <c r="A14" s="35"/>
      <c r="B14" s="36"/>
      <c r="C14" s="59"/>
      <c r="D14" s="85"/>
      <c r="E14" s="2"/>
      <c r="F14" s="2"/>
      <c r="G14" s="85"/>
      <c r="H14" s="85"/>
      <c r="I14" s="195"/>
    </row>
    <row r="15" spans="1:9" s="26" customFormat="1" ht="12.75">
      <c r="A15" s="35"/>
      <c r="B15" s="36"/>
      <c r="C15" s="59" t="s">
        <v>7</v>
      </c>
      <c r="D15" s="194">
        <v>0</v>
      </c>
      <c r="E15" s="2"/>
      <c r="F15" s="2"/>
      <c r="G15" s="85"/>
      <c r="H15" s="85"/>
      <c r="I15" s="195"/>
    </row>
    <row r="16" spans="1:9" s="26" customFormat="1" ht="13.5" thickBot="1">
      <c r="A16" s="42"/>
      <c r="B16" s="41"/>
      <c r="C16" s="198" t="s">
        <v>2</v>
      </c>
      <c r="D16" s="84">
        <f>SUM(D13:D15)</f>
        <v>29352</v>
      </c>
      <c r="E16" s="4">
        <v>14676</v>
      </c>
      <c r="F16" s="4">
        <v>859.3</v>
      </c>
      <c r="G16" s="84">
        <f>SUM(E16:F16)</f>
        <v>15535.3</v>
      </c>
      <c r="H16" s="84">
        <v>111</v>
      </c>
      <c r="I16" s="99"/>
    </row>
    <row r="17" spans="1:10" s="26" customFormat="1" ht="12.75">
      <c r="A17" s="317">
        <v>2</v>
      </c>
      <c r="B17" s="36"/>
      <c r="C17" s="278" t="s">
        <v>126</v>
      </c>
      <c r="D17" s="279"/>
      <c r="E17" s="279"/>
      <c r="F17" s="279"/>
      <c r="G17" s="279"/>
      <c r="H17" s="279"/>
      <c r="I17" s="280"/>
      <c r="J17" s="44"/>
    </row>
    <row r="18" spans="1:10" s="26" customFormat="1" ht="13.5" thickBot="1">
      <c r="A18" s="335"/>
      <c r="B18" s="41"/>
      <c r="C18" s="281"/>
      <c r="D18" s="282"/>
      <c r="E18" s="282"/>
      <c r="F18" s="282"/>
      <c r="G18" s="282"/>
      <c r="H18" s="282"/>
      <c r="I18" s="283"/>
      <c r="J18" s="44"/>
    </row>
    <row r="19" spans="1:9" s="26" customFormat="1" ht="25.5">
      <c r="A19" s="35"/>
      <c r="B19" s="199">
        <v>0.45416666666666666</v>
      </c>
      <c r="C19" s="186" t="s">
        <v>36</v>
      </c>
      <c r="D19" s="15"/>
      <c r="E19" s="80"/>
      <c r="F19" s="12"/>
      <c r="G19" s="22"/>
      <c r="H19" s="2"/>
      <c r="I19" s="9" t="s">
        <v>3</v>
      </c>
    </row>
    <row r="20" spans="1:9" s="26" customFormat="1" ht="12.75">
      <c r="A20" s="35"/>
      <c r="B20" s="38"/>
      <c r="C20" s="35"/>
      <c r="D20" s="3"/>
      <c r="E20" s="51"/>
      <c r="F20" s="2"/>
      <c r="G20" s="23"/>
      <c r="H20" s="2"/>
      <c r="I20" s="9"/>
    </row>
    <row r="21" spans="1:9" s="26" customFormat="1" ht="12.75">
      <c r="A21" s="35"/>
      <c r="B21" s="38"/>
      <c r="C21" s="35" t="s">
        <v>1</v>
      </c>
      <c r="D21" s="3">
        <v>92</v>
      </c>
      <c r="E21" s="51"/>
      <c r="F21" s="2"/>
      <c r="G21" s="23"/>
      <c r="H21" s="2"/>
      <c r="I21" s="9"/>
    </row>
    <row r="22" spans="1:9" s="26" customFormat="1" ht="12.75">
      <c r="A22" s="35"/>
      <c r="B22" s="38"/>
      <c r="C22" s="35" t="s">
        <v>4</v>
      </c>
      <c r="D22" s="3">
        <v>1850</v>
      </c>
      <c r="E22" s="51"/>
      <c r="F22" s="2"/>
      <c r="G22" s="23"/>
      <c r="H22" s="2"/>
      <c r="I22" s="9"/>
    </row>
    <row r="23" spans="1:9" s="26" customFormat="1" ht="12.75">
      <c r="A23" s="35"/>
      <c r="B23" s="38"/>
      <c r="C23" s="35" t="s">
        <v>5</v>
      </c>
      <c r="D23" s="6">
        <v>1345</v>
      </c>
      <c r="E23" s="51"/>
      <c r="F23" s="2"/>
      <c r="G23" s="23"/>
      <c r="H23" s="2"/>
      <c r="I23" s="9"/>
    </row>
    <row r="24" spans="1:9" s="26" customFormat="1" ht="12.75">
      <c r="A24" s="35"/>
      <c r="B24" s="38"/>
      <c r="C24" s="35" t="s">
        <v>6</v>
      </c>
      <c r="D24" s="6">
        <f>SUM(D21:D23)</f>
        <v>3287</v>
      </c>
      <c r="E24" s="51"/>
      <c r="F24" s="2"/>
      <c r="G24" s="23"/>
      <c r="H24" s="2"/>
      <c r="I24" s="9"/>
    </row>
    <row r="25" spans="1:9" s="26" customFormat="1" ht="12.75">
      <c r="A25" s="35"/>
      <c r="B25" s="38"/>
      <c r="C25" s="35"/>
      <c r="D25" s="3"/>
      <c r="E25" s="51"/>
      <c r="F25" s="2"/>
      <c r="G25" s="23"/>
      <c r="H25" s="2"/>
      <c r="I25" s="9"/>
    </row>
    <row r="26" spans="1:9" s="26" customFormat="1" ht="12.75">
      <c r="A26" s="35"/>
      <c r="B26" s="38"/>
      <c r="C26" s="35" t="s">
        <v>7</v>
      </c>
      <c r="D26" s="6">
        <v>0</v>
      </c>
      <c r="E26" s="51"/>
      <c r="F26" s="2"/>
      <c r="G26" s="23"/>
      <c r="H26" s="2"/>
      <c r="I26" s="9"/>
    </row>
    <row r="27" spans="1:9" s="26" customFormat="1" ht="12.75" customHeight="1" thickBot="1">
      <c r="A27" s="42"/>
      <c r="B27" s="40"/>
      <c r="C27" s="35" t="s">
        <v>2</v>
      </c>
      <c r="D27" s="5">
        <f>SUM(D24:D26)</f>
        <v>3287</v>
      </c>
      <c r="E27" s="81">
        <v>1972.2</v>
      </c>
      <c r="F27" s="4">
        <v>80.1</v>
      </c>
      <c r="G27" s="24">
        <f>SUM(E27:F27)</f>
        <v>2052.3</v>
      </c>
      <c r="H27" s="4">
        <v>36.9</v>
      </c>
      <c r="I27" s="9"/>
    </row>
    <row r="28" spans="1:9" s="26" customFormat="1" ht="12.75">
      <c r="A28" s="317">
        <v>2</v>
      </c>
      <c r="B28" s="333"/>
      <c r="C28" s="278" t="s">
        <v>127</v>
      </c>
      <c r="D28" s="279"/>
      <c r="E28" s="279"/>
      <c r="F28" s="279"/>
      <c r="G28" s="279"/>
      <c r="H28" s="279"/>
      <c r="I28" s="280"/>
    </row>
    <row r="29" spans="1:9" s="26" customFormat="1" ht="13.5" thickBot="1">
      <c r="A29" s="335"/>
      <c r="B29" s="334"/>
      <c r="C29" s="281"/>
      <c r="D29" s="282"/>
      <c r="E29" s="282"/>
      <c r="F29" s="282"/>
      <c r="G29" s="282"/>
      <c r="H29" s="282"/>
      <c r="I29" s="283"/>
    </row>
    <row r="30" spans="1:9" s="26" customFormat="1" ht="25.5">
      <c r="A30" s="35"/>
      <c r="B30" s="43">
        <v>210</v>
      </c>
      <c r="C30" s="186" t="s">
        <v>38</v>
      </c>
      <c r="D30" s="15"/>
      <c r="E30" s="80"/>
      <c r="F30" s="12"/>
      <c r="G30" s="22"/>
      <c r="H30" s="2"/>
      <c r="I30" s="9" t="s">
        <v>3</v>
      </c>
    </row>
    <row r="31" spans="1:9" s="26" customFormat="1" ht="12.75">
      <c r="A31" s="35"/>
      <c r="B31" s="38"/>
      <c r="C31" s="35"/>
      <c r="D31" s="3"/>
      <c r="E31" s="51"/>
      <c r="F31" s="2"/>
      <c r="G31" s="23"/>
      <c r="H31" s="2"/>
      <c r="I31" s="9"/>
    </row>
    <row r="32" spans="1:9" s="26" customFormat="1" ht="12.75">
      <c r="A32" s="35"/>
      <c r="B32" s="38"/>
      <c r="C32" s="35" t="s">
        <v>1</v>
      </c>
      <c r="D32" s="3">
        <v>23</v>
      </c>
      <c r="E32" s="51"/>
      <c r="F32" s="2"/>
      <c r="G32" s="23"/>
      <c r="H32" s="2"/>
      <c r="I32" s="9"/>
    </row>
    <row r="33" spans="1:9" s="26" customFormat="1" ht="12.75">
      <c r="A33" s="35"/>
      <c r="B33" s="38"/>
      <c r="C33" s="35" t="s">
        <v>4</v>
      </c>
      <c r="D33" s="3">
        <v>0</v>
      </c>
      <c r="E33" s="51"/>
      <c r="F33" s="2"/>
      <c r="G33" s="23"/>
      <c r="H33" s="2"/>
      <c r="I33" s="9"/>
    </row>
    <row r="34" spans="1:9" s="26" customFormat="1" ht="12.75">
      <c r="A34" s="35"/>
      <c r="B34" s="38"/>
      <c r="C34" s="35" t="s">
        <v>5</v>
      </c>
      <c r="D34" s="6">
        <v>1927</v>
      </c>
      <c r="E34" s="51"/>
      <c r="F34" s="2"/>
      <c r="G34" s="23"/>
      <c r="H34" s="2"/>
      <c r="I34" s="9"/>
    </row>
    <row r="35" spans="1:9" s="26" customFormat="1" ht="12.75">
      <c r="A35" s="35"/>
      <c r="B35" s="38"/>
      <c r="C35" s="35" t="s">
        <v>6</v>
      </c>
      <c r="D35" s="6">
        <f>SUM(D32:D34)</f>
        <v>1950</v>
      </c>
      <c r="E35" s="51"/>
      <c r="F35" s="2"/>
      <c r="G35" s="23"/>
      <c r="H35" s="2"/>
      <c r="I35" s="9"/>
    </row>
    <row r="36" spans="1:9" s="26" customFormat="1" ht="12.75">
      <c r="A36" s="35"/>
      <c r="B36" s="38"/>
      <c r="C36" s="35"/>
      <c r="D36" s="3"/>
      <c r="E36" s="51"/>
      <c r="F36" s="2"/>
      <c r="G36" s="23"/>
      <c r="H36" s="2"/>
      <c r="I36" s="9"/>
    </row>
    <row r="37" spans="1:9" s="26" customFormat="1" ht="12.75">
      <c r="A37" s="35"/>
      <c r="B37" s="38"/>
      <c r="C37" s="35" t="s">
        <v>7</v>
      </c>
      <c r="D37" s="6">
        <v>0</v>
      </c>
      <c r="E37" s="51"/>
      <c r="F37" s="2"/>
      <c r="G37" s="23"/>
      <c r="H37" s="2"/>
      <c r="I37" s="9"/>
    </row>
    <row r="38" spans="1:9" s="26" customFormat="1" ht="13.5" thickBot="1">
      <c r="A38" s="42"/>
      <c r="B38" s="40"/>
      <c r="C38" s="42" t="s">
        <v>2</v>
      </c>
      <c r="D38" s="5">
        <f>SUM(D35:D37)</f>
        <v>1950</v>
      </c>
      <c r="E38" s="51">
        <v>1170</v>
      </c>
      <c r="F38" s="2">
        <v>0</v>
      </c>
      <c r="G38" s="23">
        <f>SUM(E38:F38)</f>
        <v>1170</v>
      </c>
      <c r="H38" s="4">
        <v>29.9</v>
      </c>
      <c r="I38" s="10"/>
    </row>
    <row r="39" spans="1:9" s="26" customFormat="1" ht="17.25" thickBot="1">
      <c r="A39" s="208" t="s">
        <v>39</v>
      </c>
      <c r="B39" s="45"/>
      <c r="C39" s="46"/>
      <c r="D39" s="16">
        <f>D38+D27+D16</f>
        <v>34589</v>
      </c>
      <c r="E39" s="104">
        <f>E38+E27+E16</f>
        <v>17818.2</v>
      </c>
      <c r="F39" s="87">
        <f>F38+F27+F16</f>
        <v>939.4</v>
      </c>
      <c r="G39" s="105">
        <f>G38+G27+G16</f>
        <v>18757.6</v>
      </c>
      <c r="H39" s="7">
        <f>H38+H27+H16</f>
        <v>177.8</v>
      </c>
      <c r="I39" s="11"/>
    </row>
    <row r="40" spans="2:10" s="26" customFormat="1" ht="12.75">
      <c r="B40" s="27"/>
      <c r="D40" s="29"/>
      <c r="E40" s="2"/>
      <c r="F40" s="2"/>
      <c r="G40" s="2"/>
      <c r="H40" s="29"/>
      <c r="I40" s="30"/>
      <c r="J40" s="31"/>
    </row>
    <row r="41" spans="2:10" s="26" customFormat="1" ht="12.75">
      <c r="B41" s="27"/>
      <c r="D41" s="29"/>
      <c r="E41" s="2"/>
      <c r="F41" s="2"/>
      <c r="G41" s="2"/>
      <c r="H41" s="29"/>
      <c r="I41" s="30"/>
      <c r="J41" s="31"/>
    </row>
    <row r="42" spans="2:10" s="26" customFormat="1" ht="13.5" thickBot="1">
      <c r="B42" s="27"/>
      <c r="D42" s="29"/>
      <c r="E42" s="2"/>
      <c r="F42" s="2"/>
      <c r="G42" s="2"/>
      <c r="H42" s="29"/>
      <c r="I42" s="30"/>
      <c r="J42" s="31"/>
    </row>
    <row r="43" spans="1:10" s="26" customFormat="1" ht="12.75">
      <c r="A43" s="323" t="s">
        <v>50</v>
      </c>
      <c r="B43" s="324"/>
      <c r="C43" s="325"/>
      <c r="D43" s="332" t="s">
        <v>109</v>
      </c>
      <c r="E43" s="47"/>
      <c r="F43" s="190"/>
      <c r="G43" s="332" t="s">
        <v>112</v>
      </c>
      <c r="H43" s="320" t="s">
        <v>128</v>
      </c>
      <c r="I43" s="321" t="s">
        <v>129</v>
      </c>
      <c r="J43" s="322"/>
    </row>
    <row r="44" spans="1:10" s="26" customFormat="1" ht="12.75">
      <c r="A44" s="326"/>
      <c r="B44" s="327"/>
      <c r="C44" s="328"/>
      <c r="D44" s="277"/>
      <c r="E44" s="48" t="s">
        <v>8</v>
      </c>
      <c r="F44" s="89" t="s">
        <v>8</v>
      </c>
      <c r="G44" s="277"/>
      <c r="H44" s="288"/>
      <c r="I44" s="288"/>
      <c r="J44" s="289"/>
    </row>
    <row r="45" spans="1:10" s="26" customFormat="1" ht="12.75">
      <c r="A45" s="326"/>
      <c r="B45" s="327"/>
      <c r="C45" s="328"/>
      <c r="D45" s="277"/>
      <c r="E45" s="48" t="s">
        <v>9</v>
      </c>
      <c r="F45" s="89" t="s">
        <v>10</v>
      </c>
      <c r="G45" s="277"/>
      <c r="H45" s="288"/>
      <c r="I45" s="288"/>
      <c r="J45" s="289"/>
    </row>
    <row r="46" spans="1:10" ht="13.5" thickBot="1">
      <c r="A46" s="326"/>
      <c r="B46" s="327"/>
      <c r="C46" s="328"/>
      <c r="D46" s="277"/>
      <c r="E46" s="49" t="s">
        <v>18</v>
      </c>
      <c r="F46" s="182" t="s">
        <v>18</v>
      </c>
      <c r="G46" s="277"/>
      <c r="H46" s="288"/>
      <c r="I46" s="288"/>
      <c r="J46" s="289"/>
    </row>
    <row r="47" spans="1:10" ht="12.75" customHeight="1" thickBot="1">
      <c r="A47" s="329"/>
      <c r="B47" s="330"/>
      <c r="C47" s="331"/>
      <c r="D47" s="49" t="s">
        <v>158</v>
      </c>
      <c r="E47" s="81"/>
      <c r="F47" s="200"/>
      <c r="G47" s="181" t="s">
        <v>158</v>
      </c>
      <c r="H47" s="39" t="s">
        <v>158</v>
      </c>
      <c r="I47" s="381" t="s">
        <v>17</v>
      </c>
      <c r="J47" s="382" t="s">
        <v>85</v>
      </c>
    </row>
    <row r="48" spans="1:10" ht="13.5">
      <c r="A48" s="52" t="s">
        <v>56</v>
      </c>
      <c r="B48" s="53"/>
      <c r="C48" s="54"/>
      <c r="D48" s="101">
        <f>D16</f>
        <v>29352</v>
      </c>
      <c r="E48" s="88">
        <f>E16</f>
        <v>14676</v>
      </c>
      <c r="F48" s="202">
        <f>F16</f>
        <v>859.3</v>
      </c>
      <c r="G48" s="205">
        <f>G16</f>
        <v>15535.3</v>
      </c>
      <c r="H48" s="55">
        <f>H16</f>
        <v>111</v>
      </c>
      <c r="I48" s="56">
        <v>36</v>
      </c>
      <c r="J48" s="56">
        <v>36</v>
      </c>
    </row>
    <row r="49" spans="1:10" ht="13.5">
      <c r="A49" s="57" t="s">
        <v>57</v>
      </c>
      <c r="B49" s="36"/>
      <c r="C49" s="58"/>
      <c r="D49" s="102">
        <f>D27</f>
        <v>3287</v>
      </c>
      <c r="E49" s="106">
        <f>E27</f>
        <v>1972.2</v>
      </c>
      <c r="F49" s="203">
        <f>F27</f>
        <v>80.1</v>
      </c>
      <c r="G49" s="206">
        <f>G27</f>
        <v>2052.3</v>
      </c>
      <c r="H49" s="19">
        <f>H27</f>
        <v>36.9</v>
      </c>
      <c r="I49" s="18">
        <v>15</v>
      </c>
      <c r="J49" s="18">
        <v>15</v>
      </c>
    </row>
    <row r="50" spans="1:10" ht="14.25" thickBot="1">
      <c r="A50" s="59" t="s">
        <v>37</v>
      </c>
      <c r="B50" s="60"/>
      <c r="C50" s="61"/>
      <c r="D50" s="103">
        <f>D38</f>
        <v>1950</v>
      </c>
      <c r="E50" s="106">
        <f>E38</f>
        <v>1170</v>
      </c>
      <c r="F50" s="203">
        <f>F38</f>
        <v>0</v>
      </c>
      <c r="G50" s="207">
        <f>G38</f>
        <v>1170</v>
      </c>
      <c r="H50" s="20">
        <f>H38</f>
        <v>29.9</v>
      </c>
      <c r="I50" s="21">
        <v>16</v>
      </c>
      <c r="J50" s="201">
        <v>16</v>
      </c>
    </row>
    <row r="51" spans="1:10" ht="17.25" thickBot="1">
      <c r="A51" s="253" t="s">
        <v>39</v>
      </c>
      <c r="B51" s="310"/>
      <c r="C51" s="311"/>
      <c r="D51" s="82">
        <f aca="true" t="shared" si="0" ref="D51:J51">SUM(D48:D50)</f>
        <v>34589</v>
      </c>
      <c r="E51" s="107">
        <f t="shared" si="0"/>
        <v>17818.2</v>
      </c>
      <c r="F51" s="108">
        <f t="shared" si="0"/>
        <v>939.4</v>
      </c>
      <c r="G51" s="204">
        <f t="shared" si="0"/>
        <v>18757.6</v>
      </c>
      <c r="H51" s="63">
        <f t="shared" si="0"/>
        <v>177.8</v>
      </c>
      <c r="I51" s="64">
        <f t="shared" si="0"/>
        <v>67</v>
      </c>
      <c r="J51" s="64">
        <f t="shared" si="0"/>
        <v>67</v>
      </c>
    </row>
  </sheetData>
  <mergeCells count="21">
    <mergeCell ref="A51:C51"/>
    <mergeCell ref="A43:C47"/>
    <mergeCell ref="D43:D46"/>
    <mergeCell ref="G2:G4"/>
    <mergeCell ref="C17:I18"/>
    <mergeCell ref="C28:I29"/>
    <mergeCell ref="B28:B29"/>
    <mergeCell ref="A28:A29"/>
    <mergeCell ref="A17:A18"/>
    <mergeCell ref="G43:G46"/>
    <mergeCell ref="H43:H46"/>
    <mergeCell ref="I43:J46"/>
    <mergeCell ref="H2:H4"/>
    <mergeCell ref="I2:I5"/>
    <mergeCell ref="A6:A7"/>
    <mergeCell ref="B6:B7"/>
    <mergeCell ref="C6:I7"/>
    <mergeCell ref="A2:A5"/>
    <mergeCell ref="B2:B5"/>
    <mergeCell ref="C2:C5"/>
    <mergeCell ref="D2:D4"/>
  </mergeCells>
  <printOptions/>
  <pageMargins left="0.5905511811023623" right="0.3937007874015748" top="2.362204724409449" bottom="0.7874015748031497" header="1.968503937007874" footer="0.5118110236220472"/>
  <pageSetup fitToHeight="1" fitToWidth="1" horizontalDpi="300" verticalDpi="300" orientation="portrait" paperSize="9" scale="84" r:id="rId1"/>
  <headerFooter alignWithMargins="0">
    <oddHeader>&amp;LCONTRATTO DI PROGRAMMA GRUPPO ENI
&amp;UCentri di Ricerca&amp;R
&amp;8Tabella 2</oddHeader>
    <oddFooter>&amp;C&amp;A&amp;RPagina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05"/>
  <sheetViews>
    <sheetView view="pageBreakPreview" zoomScaleNormal="95" zoomScaleSheetLayoutView="100" workbookViewId="0" topLeftCell="C43">
      <selection activeCell="C58" sqref="C58:G59"/>
    </sheetView>
  </sheetViews>
  <sheetFormatPr defaultColWidth="9.140625" defaultRowHeight="12.75"/>
  <cols>
    <col min="1" max="1" width="8.7109375" style="50" customWidth="1"/>
    <col min="2" max="2" width="13.00390625" style="70" customWidth="1"/>
    <col min="3" max="3" width="28.57421875" style="50" customWidth="1"/>
    <col min="4" max="4" width="15.8515625" style="50" customWidth="1"/>
    <col min="5" max="5" width="15.28125" style="50" customWidth="1"/>
    <col min="6" max="6" width="11.00390625" style="50" customWidth="1"/>
    <col min="7" max="7" width="10.421875" style="50" customWidth="1"/>
    <col min="8" max="8" width="10.00390625" style="50" customWidth="1"/>
    <col min="9" max="16384" width="9.140625" style="50" customWidth="1"/>
  </cols>
  <sheetData>
    <row r="1" ht="13.5" thickBot="1"/>
    <row r="2" spans="1:7" ht="12.75">
      <c r="A2" s="296" t="s">
        <v>110</v>
      </c>
      <c r="B2" s="294" t="s">
        <v>111</v>
      </c>
      <c r="C2" s="297" t="s">
        <v>0</v>
      </c>
      <c r="D2" s="274" t="s">
        <v>109</v>
      </c>
      <c r="E2" s="274" t="s">
        <v>112</v>
      </c>
      <c r="F2" s="274" t="s">
        <v>113</v>
      </c>
      <c r="G2" s="313" t="s">
        <v>150</v>
      </c>
    </row>
    <row r="3" spans="1:7" ht="12.75">
      <c r="A3" s="277"/>
      <c r="B3" s="277"/>
      <c r="C3" s="277"/>
      <c r="D3" s="277"/>
      <c r="E3" s="277"/>
      <c r="F3" s="275"/>
      <c r="G3" s="275"/>
    </row>
    <row r="4" spans="1:7" ht="12.75">
      <c r="A4" s="277"/>
      <c r="B4" s="277"/>
      <c r="C4" s="277"/>
      <c r="D4" s="277"/>
      <c r="E4" s="277"/>
      <c r="F4" s="275"/>
      <c r="G4" s="275"/>
    </row>
    <row r="5" spans="1:7" ht="13.5" thickBot="1">
      <c r="A5" s="295"/>
      <c r="B5" s="295"/>
      <c r="C5" s="295"/>
      <c r="D5" s="181" t="s">
        <v>157</v>
      </c>
      <c r="E5" s="181" t="s">
        <v>158</v>
      </c>
      <c r="F5" s="181" t="s">
        <v>158</v>
      </c>
      <c r="G5" s="314"/>
    </row>
    <row r="6" spans="1:7" ht="14.25" thickBot="1">
      <c r="A6" s="42"/>
      <c r="B6" s="73"/>
      <c r="C6" s="271" t="s">
        <v>130</v>
      </c>
      <c r="D6" s="272"/>
      <c r="E6" s="272"/>
      <c r="F6" s="272"/>
      <c r="G6" s="273"/>
    </row>
    <row r="7" spans="1:7" ht="25.5">
      <c r="A7" s="35"/>
      <c r="B7" s="72" t="s">
        <v>78</v>
      </c>
      <c r="C7" s="186" t="s">
        <v>131</v>
      </c>
      <c r="D7" s="2"/>
      <c r="E7" s="3"/>
      <c r="F7" s="2"/>
      <c r="G7" s="9" t="s">
        <v>104</v>
      </c>
    </row>
    <row r="8" spans="1:7" ht="13.5">
      <c r="A8" s="35"/>
      <c r="B8" s="72"/>
      <c r="C8" s="35"/>
      <c r="D8" s="2"/>
      <c r="E8" s="3"/>
      <c r="F8" s="2"/>
      <c r="G8" s="9"/>
    </row>
    <row r="9" spans="1:7" ht="13.5">
      <c r="A9" s="35"/>
      <c r="B9" s="72"/>
      <c r="C9" s="35" t="s">
        <v>65</v>
      </c>
      <c r="D9" s="238" t="s">
        <v>153</v>
      </c>
      <c r="E9" s="3"/>
      <c r="F9" s="2"/>
      <c r="G9" s="9"/>
    </row>
    <row r="10" spans="1:7" ht="13.5">
      <c r="A10" s="35"/>
      <c r="B10" s="72"/>
      <c r="C10" s="35" t="s">
        <v>66</v>
      </c>
      <c r="D10" s="2">
        <v>594</v>
      </c>
      <c r="E10" s="3"/>
      <c r="F10" s="2"/>
      <c r="G10" s="9"/>
    </row>
    <row r="11" spans="1:7" ht="13.5">
      <c r="A11" s="35"/>
      <c r="B11" s="72"/>
      <c r="C11" s="35" t="s">
        <v>67</v>
      </c>
      <c r="D11" s="2">
        <v>150</v>
      </c>
      <c r="E11" s="3"/>
      <c r="F11" s="2"/>
      <c r="G11" s="9"/>
    </row>
    <row r="12" spans="1:7" ht="13.5">
      <c r="A12" s="35"/>
      <c r="B12" s="72"/>
      <c r="C12" s="35" t="s">
        <v>68</v>
      </c>
      <c r="D12" s="2">
        <v>0</v>
      </c>
      <c r="E12" s="3"/>
      <c r="F12" s="2"/>
      <c r="G12" s="9"/>
    </row>
    <row r="13" spans="1:7" ht="13.5">
      <c r="A13" s="35"/>
      <c r="B13" s="72"/>
      <c r="C13" s="35" t="s">
        <v>69</v>
      </c>
      <c r="D13" s="2">
        <v>0</v>
      </c>
      <c r="E13" s="3"/>
      <c r="F13" s="2"/>
      <c r="G13" s="9"/>
    </row>
    <row r="14" spans="1:7" ht="13.5">
      <c r="A14" s="35"/>
      <c r="B14" s="72"/>
      <c r="C14" s="35" t="s">
        <v>70</v>
      </c>
      <c r="D14" s="2">
        <v>0</v>
      </c>
      <c r="E14" s="3"/>
      <c r="F14" s="2"/>
      <c r="G14" s="9"/>
    </row>
    <row r="15" spans="1:7" ht="13.5">
      <c r="A15" s="35"/>
      <c r="B15" s="72"/>
      <c r="C15" s="35" t="s">
        <v>71</v>
      </c>
      <c r="D15" s="2">
        <v>2560</v>
      </c>
      <c r="E15" s="3"/>
      <c r="F15" s="2"/>
      <c r="G15" s="9"/>
    </row>
    <row r="16" spans="1:7" ht="13.5">
      <c r="A16" s="35"/>
      <c r="B16" s="72"/>
      <c r="C16" s="35" t="s">
        <v>72</v>
      </c>
      <c r="D16" s="2">
        <v>0</v>
      </c>
      <c r="E16" s="3"/>
      <c r="F16" s="2"/>
      <c r="G16" s="9"/>
    </row>
    <row r="17" spans="1:7" ht="13.5">
      <c r="A17" s="35"/>
      <c r="B17" s="72"/>
      <c r="C17" s="35" t="s">
        <v>77</v>
      </c>
      <c r="D17" s="2">
        <v>0</v>
      </c>
      <c r="E17" s="3"/>
      <c r="F17" s="2"/>
      <c r="G17" s="9"/>
    </row>
    <row r="18" spans="1:7" ht="13.5">
      <c r="A18" s="35"/>
      <c r="B18" s="72"/>
      <c r="C18" s="35" t="s">
        <v>73</v>
      </c>
      <c r="D18" s="6">
        <v>209</v>
      </c>
      <c r="E18" s="3"/>
      <c r="F18" s="2"/>
      <c r="G18" s="9"/>
    </row>
    <row r="19" spans="1:7" ht="13.5">
      <c r="A19" s="35"/>
      <c r="B19" s="72"/>
      <c r="C19" s="35"/>
      <c r="D19" s="2"/>
      <c r="E19" s="3"/>
      <c r="F19" s="2"/>
      <c r="G19" s="9"/>
    </row>
    <row r="20" spans="1:7" ht="14.25" thickBot="1">
      <c r="A20" s="42"/>
      <c r="B20" s="73"/>
      <c r="C20" s="42" t="s">
        <v>2</v>
      </c>
      <c r="D20" s="239" t="s">
        <v>154</v>
      </c>
      <c r="E20" s="240" t="s">
        <v>155</v>
      </c>
      <c r="F20" s="4">
        <v>33.3</v>
      </c>
      <c r="G20" s="10"/>
    </row>
    <row r="21" spans="1:7" ht="25.5">
      <c r="A21" s="35"/>
      <c r="B21" s="72" t="s">
        <v>74</v>
      </c>
      <c r="C21" s="209" t="s">
        <v>75</v>
      </c>
      <c r="D21" s="2"/>
      <c r="E21" s="3"/>
      <c r="F21" s="2"/>
      <c r="G21" s="9" t="s">
        <v>104</v>
      </c>
    </row>
    <row r="22" spans="1:7" ht="13.5">
      <c r="A22" s="35"/>
      <c r="B22" s="72"/>
      <c r="C22" s="35"/>
      <c r="D22" s="2"/>
      <c r="E22" s="3"/>
      <c r="F22" s="2"/>
      <c r="G22" s="9"/>
    </row>
    <row r="23" spans="1:7" ht="13.5">
      <c r="A23" s="35"/>
      <c r="B23" s="72"/>
      <c r="C23" s="35" t="s">
        <v>65</v>
      </c>
      <c r="D23" s="2">
        <v>1786</v>
      </c>
      <c r="E23" s="3"/>
      <c r="F23" s="2"/>
      <c r="G23" s="9"/>
    </row>
    <row r="24" spans="1:7" ht="13.5">
      <c r="A24" s="35"/>
      <c r="B24" s="72"/>
      <c r="C24" s="35" t="s">
        <v>66</v>
      </c>
      <c r="D24" s="2">
        <v>514</v>
      </c>
      <c r="E24" s="3"/>
      <c r="F24" s="2"/>
      <c r="G24" s="9"/>
    </row>
    <row r="25" spans="1:7" ht="13.5">
      <c r="A25" s="35"/>
      <c r="B25" s="72"/>
      <c r="C25" s="35" t="s">
        <v>67</v>
      </c>
      <c r="D25" s="2">
        <v>226</v>
      </c>
      <c r="E25" s="3"/>
      <c r="F25" s="2"/>
      <c r="G25" s="9"/>
    </row>
    <row r="26" spans="1:7" ht="13.5">
      <c r="A26" s="35"/>
      <c r="B26" s="72"/>
      <c r="C26" s="35" t="s">
        <v>68</v>
      </c>
      <c r="D26" s="2">
        <v>0</v>
      </c>
      <c r="E26" s="3"/>
      <c r="F26" s="2"/>
      <c r="G26" s="9"/>
    </row>
    <row r="27" spans="1:7" ht="13.5">
      <c r="A27" s="35"/>
      <c r="B27" s="72"/>
      <c r="C27" s="35" t="s">
        <v>69</v>
      </c>
      <c r="D27" s="2">
        <v>0</v>
      </c>
      <c r="E27" s="3"/>
      <c r="F27" s="2"/>
      <c r="G27" s="9"/>
    </row>
    <row r="28" spans="1:7" ht="13.5">
      <c r="A28" s="35"/>
      <c r="B28" s="72"/>
      <c r="C28" s="35" t="s">
        <v>70</v>
      </c>
      <c r="D28" s="2">
        <v>392</v>
      </c>
      <c r="E28" s="3"/>
      <c r="F28" s="2"/>
      <c r="G28" s="9"/>
    </row>
    <row r="29" spans="1:7" ht="13.5">
      <c r="A29" s="35"/>
      <c r="B29" s="72"/>
      <c r="C29" s="35" t="s">
        <v>71</v>
      </c>
      <c r="D29" s="2">
        <v>0</v>
      </c>
      <c r="E29" s="3"/>
      <c r="F29" s="2"/>
      <c r="G29" s="9"/>
    </row>
    <row r="30" spans="1:7" ht="13.5">
      <c r="A30" s="35"/>
      <c r="B30" s="72"/>
      <c r="C30" s="35" t="s">
        <v>72</v>
      </c>
      <c r="D30" s="2">
        <v>441</v>
      </c>
      <c r="E30" s="3"/>
      <c r="F30" s="2"/>
      <c r="G30" s="9"/>
    </row>
    <row r="31" spans="1:7" ht="13.5">
      <c r="A31" s="35"/>
      <c r="B31" s="72"/>
      <c r="C31" s="35" t="s">
        <v>77</v>
      </c>
      <c r="D31" s="2">
        <v>0</v>
      </c>
      <c r="E31" s="3"/>
      <c r="F31" s="2"/>
      <c r="G31" s="9"/>
    </row>
    <row r="32" spans="1:7" ht="13.5">
      <c r="A32" s="35"/>
      <c r="B32" s="72"/>
      <c r="C32" s="35" t="s">
        <v>73</v>
      </c>
      <c r="D32" s="6">
        <v>387</v>
      </c>
      <c r="E32" s="3"/>
      <c r="F32" s="2"/>
      <c r="G32" s="9"/>
    </row>
    <row r="33" spans="1:7" ht="13.5">
      <c r="A33" s="35"/>
      <c r="B33" s="72"/>
      <c r="C33" s="35"/>
      <c r="D33" s="2"/>
      <c r="E33" s="3"/>
      <c r="F33" s="2"/>
      <c r="G33" s="9"/>
    </row>
    <row r="34" spans="1:7" ht="14.25" thickBot="1">
      <c r="A34" s="42"/>
      <c r="B34" s="73"/>
      <c r="C34" s="42" t="s">
        <v>2</v>
      </c>
      <c r="D34" s="4">
        <v>3748</v>
      </c>
      <c r="E34" s="5">
        <v>2998.4</v>
      </c>
      <c r="F34" s="4">
        <v>25.6</v>
      </c>
      <c r="G34" s="10"/>
    </row>
    <row r="35" spans="1:7" ht="17.25" thickBot="1">
      <c r="A35" s="347" t="s">
        <v>51</v>
      </c>
      <c r="B35" s="348"/>
      <c r="C35" s="349"/>
      <c r="D35" s="159" t="s">
        <v>156</v>
      </c>
      <c r="E35" s="8">
        <v>6775.2</v>
      </c>
      <c r="F35" s="7">
        <f>SUM(F20+F34)</f>
        <v>58.9</v>
      </c>
      <c r="G35" s="8"/>
    </row>
    <row r="36" spans="1:7" ht="17.25" thickBot="1">
      <c r="A36" s="210"/>
      <c r="B36" s="211"/>
      <c r="C36" s="213"/>
      <c r="D36" s="213"/>
      <c r="E36" s="7"/>
      <c r="F36" s="7"/>
      <c r="G36" s="212"/>
    </row>
    <row r="37" spans="1:7" ht="12.75">
      <c r="A37" s="290">
        <v>3</v>
      </c>
      <c r="B37" s="339"/>
      <c r="C37" s="278" t="s">
        <v>132</v>
      </c>
      <c r="D37" s="279"/>
      <c r="E37" s="279"/>
      <c r="F37" s="279"/>
      <c r="G37" s="280"/>
    </row>
    <row r="38" spans="1:7" ht="13.5" thickBot="1">
      <c r="A38" s="291"/>
      <c r="B38" s="340"/>
      <c r="C38" s="281"/>
      <c r="D38" s="282"/>
      <c r="E38" s="282"/>
      <c r="F38" s="282"/>
      <c r="G38" s="283"/>
    </row>
    <row r="39" spans="1:7" ht="25.5">
      <c r="A39" s="35"/>
      <c r="B39" s="72" t="s">
        <v>76</v>
      </c>
      <c r="C39" s="186" t="s">
        <v>40</v>
      </c>
      <c r="D39" s="2"/>
      <c r="E39" s="3"/>
      <c r="F39" s="2"/>
      <c r="G39" s="9" t="s">
        <v>29</v>
      </c>
    </row>
    <row r="40" spans="1:7" ht="13.5">
      <c r="A40" s="35"/>
      <c r="B40" s="72"/>
      <c r="C40" s="35"/>
      <c r="D40" s="2"/>
      <c r="E40" s="3"/>
      <c r="F40" s="2"/>
      <c r="G40" s="9"/>
    </row>
    <row r="41" spans="1:7" ht="13.5">
      <c r="A41" s="35"/>
      <c r="B41" s="72"/>
      <c r="C41" s="35" t="s">
        <v>65</v>
      </c>
      <c r="D41" s="2">
        <v>1166.4</v>
      </c>
      <c r="E41" s="3"/>
      <c r="F41" s="2"/>
      <c r="G41" s="9"/>
    </row>
    <row r="42" spans="1:7" ht="13.5">
      <c r="A42" s="35"/>
      <c r="B42" s="72"/>
      <c r="C42" s="35" t="s">
        <v>66</v>
      </c>
      <c r="D42" s="2">
        <v>311.2</v>
      </c>
      <c r="E42" s="3"/>
      <c r="F42" s="2"/>
      <c r="G42" s="9"/>
    </row>
    <row r="43" spans="1:7" ht="13.5">
      <c r="A43" s="35"/>
      <c r="B43" s="72"/>
      <c r="C43" s="35" t="s">
        <v>67</v>
      </c>
      <c r="D43" s="2">
        <v>50.7</v>
      </c>
      <c r="E43" s="3"/>
      <c r="F43" s="2"/>
      <c r="G43" s="9"/>
    </row>
    <row r="44" spans="1:7" ht="13.5">
      <c r="A44" s="35"/>
      <c r="B44" s="72"/>
      <c r="C44" s="35" t="s">
        <v>68</v>
      </c>
      <c r="D44" s="2">
        <v>35.2</v>
      </c>
      <c r="E44" s="3"/>
      <c r="F44" s="2"/>
      <c r="G44" s="9"/>
    </row>
    <row r="45" spans="1:7" ht="13.5">
      <c r="A45" s="35"/>
      <c r="B45" s="72"/>
      <c r="C45" s="35" t="s">
        <v>69</v>
      </c>
      <c r="D45" s="2">
        <v>6.1</v>
      </c>
      <c r="E45" s="3"/>
      <c r="F45" s="2"/>
      <c r="G45" s="9"/>
    </row>
    <row r="46" spans="1:7" ht="13.5">
      <c r="A46" s="35"/>
      <c r="B46" s="72"/>
      <c r="C46" s="35" t="s">
        <v>70</v>
      </c>
      <c r="D46" s="2">
        <v>0</v>
      </c>
      <c r="E46" s="3"/>
      <c r="F46" s="2"/>
      <c r="G46" s="9"/>
    </row>
    <row r="47" spans="1:7" ht="13.5">
      <c r="A47" s="35"/>
      <c r="B47" s="72"/>
      <c r="C47" s="35" t="s">
        <v>71</v>
      </c>
      <c r="D47" s="2">
        <v>133.1</v>
      </c>
      <c r="E47" s="3"/>
      <c r="F47" s="2"/>
      <c r="G47" s="9"/>
    </row>
    <row r="48" spans="1:7" ht="13.5">
      <c r="A48" s="35"/>
      <c r="B48" s="72"/>
      <c r="C48" s="35" t="s">
        <v>72</v>
      </c>
      <c r="D48" s="2">
        <v>30.9</v>
      </c>
      <c r="E48" s="3"/>
      <c r="F48" s="2"/>
      <c r="G48" s="9"/>
    </row>
    <row r="49" spans="1:7" ht="12.75" customHeight="1">
      <c r="A49" s="35"/>
      <c r="B49" s="72"/>
      <c r="C49" s="35" t="s">
        <v>77</v>
      </c>
      <c r="D49" s="2">
        <v>0</v>
      </c>
      <c r="E49" s="3"/>
      <c r="F49" s="2"/>
      <c r="G49" s="9"/>
    </row>
    <row r="50" spans="1:7" ht="13.5">
      <c r="A50" s="35"/>
      <c r="B50" s="72"/>
      <c r="C50" s="35" t="s">
        <v>73</v>
      </c>
      <c r="D50" s="6">
        <v>291.6</v>
      </c>
      <c r="E50" s="3"/>
      <c r="F50" s="2"/>
      <c r="G50" s="9"/>
    </row>
    <row r="51" spans="1:7" ht="14.25" thickBot="1">
      <c r="A51" s="35"/>
      <c r="B51" s="72"/>
      <c r="C51" s="35"/>
      <c r="D51" s="2"/>
      <c r="E51" s="3"/>
      <c r="F51" s="5"/>
      <c r="G51" s="9"/>
    </row>
    <row r="52" spans="1:7" ht="16.5" thickBot="1">
      <c r="A52" s="344" t="s">
        <v>106</v>
      </c>
      <c r="B52" s="345"/>
      <c r="C52" s="346"/>
      <c r="D52" s="7">
        <f>SUM(D41:D50)</f>
        <v>2025.2000000000003</v>
      </c>
      <c r="E52" s="8">
        <v>1620.2</v>
      </c>
      <c r="F52" s="4">
        <v>16.8</v>
      </c>
      <c r="G52" s="11"/>
    </row>
    <row r="53" spans="1:7" ht="14.25" thickBot="1">
      <c r="A53" s="44"/>
      <c r="B53" s="72"/>
      <c r="C53" s="44"/>
      <c r="D53" s="2"/>
      <c r="E53" s="2"/>
      <c r="F53" s="2"/>
      <c r="G53" s="14"/>
    </row>
    <row r="54" spans="1:7" ht="13.5" customHeight="1">
      <c r="A54" s="296" t="s">
        <v>110</v>
      </c>
      <c r="B54" s="294" t="s">
        <v>111</v>
      </c>
      <c r="C54" s="297" t="s">
        <v>0</v>
      </c>
      <c r="D54" s="274" t="s">
        <v>109</v>
      </c>
      <c r="E54" s="274" t="s">
        <v>112</v>
      </c>
      <c r="F54" s="274" t="s">
        <v>113</v>
      </c>
      <c r="G54" s="313" t="s">
        <v>150</v>
      </c>
    </row>
    <row r="55" spans="1:7" ht="12.75">
      <c r="A55" s="277"/>
      <c r="B55" s="277"/>
      <c r="C55" s="277"/>
      <c r="D55" s="277"/>
      <c r="E55" s="277"/>
      <c r="F55" s="275"/>
      <c r="G55" s="275"/>
    </row>
    <row r="56" spans="1:7" ht="12.75">
      <c r="A56" s="277"/>
      <c r="B56" s="277"/>
      <c r="C56" s="277"/>
      <c r="D56" s="277"/>
      <c r="E56" s="277"/>
      <c r="F56" s="275"/>
      <c r="G56" s="275"/>
    </row>
    <row r="57" spans="1:7" ht="13.5" thickBot="1">
      <c r="A57" s="295"/>
      <c r="B57" s="295"/>
      <c r="C57" s="295"/>
      <c r="D57" s="181" t="s">
        <v>157</v>
      </c>
      <c r="E57" s="181" t="s">
        <v>158</v>
      </c>
      <c r="F57" s="181" t="s">
        <v>158</v>
      </c>
      <c r="G57" s="314"/>
    </row>
    <row r="58" spans="1:7" ht="13.5">
      <c r="A58" s="38">
        <v>3</v>
      </c>
      <c r="B58" s="72"/>
      <c r="C58" s="278" t="s">
        <v>133</v>
      </c>
      <c r="D58" s="279"/>
      <c r="E58" s="279"/>
      <c r="F58" s="279"/>
      <c r="G58" s="280"/>
    </row>
    <row r="59" spans="1:7" ht="14.25" thickBot="1">
      <c r="A59" s="42"/>
      <c r="B59" s="73"/>
      <c r="C59" s="281"/>
      <c r="D59" s="282"/>
      <c r="E59" s="282"/>
      <c r="F59" s="282"/>
      <c r="G59" s="283"/>
    </row>
    <row r="60" spans="1:7" ht="24.75" customHeight="1">
      <c r="A60" s="35"/>
      <c r="B60" s="72">
        <v>201</v>
      </c>
      <c r="C60" s="186" t="s">
        <v>152</v>
      </c>
      <c r="D60" s="2"/>
      <c r="E60" s="3"/>
      <c r="F60" s="2"/>
      <c r="G60" s="9" t="s">
        <v>104</v>
      </c>
    </row>
    <row r="61" spans="1:7" ht="13.5" customHeight="1">
      <c r="A61" s="35"/>
      <c r="B61" s="72"/>
      <c r="C61" s="35"/>
      <c r="D61" s="2"/>
      <c r="E61" s="3"/>
      <c r="F61" s="2"/>
      <c r="G61" s="9"/>
    </row>
    <row r="62" spans="1:7" ht="13.5" customHeight="1">
      <c r="A62" s="35"/>
      <c r="B62" s="72"/>
      <c r="C62" s="35" t="s">
        <v>65</v>
      </c>
      <c r="D62" s="2">
        <v>1355</v>
      </c>
      <c r="E62" s="3"/>
      <c r="F62" s="2"/>
      <c r="G62" s="9"/>
    </row>
    <row r="63" spans="1:7" ht="13.5" customHeight="1">
      <c r="A63" s="35"/>
      <c r="B63" s="72"/>
      <c r="C63" s="35" t="s">
        <v>66</v>
      </c>
      <c r="D63" s="2">
        <v>86</v>
      </c>
      <c r="E63" s="3"/>
      <c r="F63" s="2"/>
      <c r="G63" s="9"/>
    </row>
    <row r="64" spans="1:7" ht="13.5" customHeight="1">
      <c r="A64" s="35"/>
      <c r="B64" s="72"/>
      <c r="C64" s="35" t="s">
        <v>67</v>
      </c>
      <c r="D64" s="2">
        <v>70</v>
      </c>
      <c r="E64" s="3"/>
      <c r="F64" s="2"/>
      <c r="G64" s="9"/>
    </row>
    <row r="65" spans="1:7" ht="13.5" customHeight="1">
      <c r="A65" s="35"/>
      <c r="B65" s="72"/>
      <c r="C65" s="35" t="s">
        <v>68</v>
      </c>
      <c r="D65" s="2">
        <v>0</v>
      </c>
      <c r="E65" s="3"/>
      <c r="F65" s="2"/>
      <c r="G65" s="9"/>
    </row>
    <row r="66" spans="1:7" ht="13.5" customHeight="1">
      <c r="A66" s="35"/>
      <c r="B66" s="72"/>
      <c r="C66" s="35" t="s">
        <v>69</v>
      </c>
      <c r="D66" s="2">
        <v>1663</v>
      </c>
      <c r="E66" s="3"/>
      <c r="F66" s="2"/>
      <c r="G66" s="9"/>
    </row>
    <row r="67" spans="1:7" ht="13.5" customHeight="1">
      <c r="A67" s="35"/>
      <c r="B67" s="72"/>
      <c r="C67" s="35" t="s">
        <v>70</v>
      </c>
      <c r="D67" s="2">
        <v>80</v>
      </c>
      <c r="E67" s="3"/>
      <c r="F67" s="2"/>
      <c r="G67" s="9"/>
    </row>
    <row r="68" spans="1:7" ht="13.5" customHeight="1">
      <c r="A68" s="35"/>
      <c r="B68" s="72"/>
      <c r="C68" s="35" t="s">
        <v>71</v>
      </c>
      <c r="D68" s="2">
        <v>2069</v>
      </c>
      <c r="E68" s="3"/>
      <c r="F68" s="2"/>
      <c r="G68" s="9"/>
    </row>
    <row r="69" spans="1:7" ht="13.5" customHeight="1">
      <c r="A69" s="35"/>
      <c r="B69" s="72"/>
      <c r="C69" s="35" t="s">
        <v>72</v>
      </c>
      <c r="D69" s="2">
        <v>1039</v>
      </c>
      <c r="E69" s="3"/>
      <c r="F69" s="2"/>
      <c r="G69" s="9"/>
    </row>
    <row r="70" spans="1:7" ht="13.5" customHeight="1">
      <c r="A70" s="35"/>
      <c r="B70" s="72"/>
      <c r="C70" s="35" t="s">
        <v>77</v>
      </c>
      <c r="D70" s="2">
        <v>0</v>
      </c>
      <c r="E70" s="3"/>
      <c r="F70" s="2"/>
      <c r="G70" s="9"/>
    </row>
    <row r="71" spans="1:7" ht="13.5" customHeight="1">
      <c r="A71" s="35"/>
      <c r="B71" s="72"/>
      <c r="C71" s="35" t="s">
        <v>73</v>
      </c>
      <c r="D71" s="6">
        <v>340</v>
      </c>
      <c r="E71" s="3"/>
      <c r="F71" s="2"/>
      <c r="G71" s="9"/>
    </row>
    <row r="72" spans="1:7" ht="13.5">
      <c r="A72" s="35"/>
      <c r="B72" s="72"/>
      <c r="C72" s="35"/>
      <c r="D72" s="2"/>
      <c r="E72" s="3"/>
      <c r="F72" s="2"/>
      <c r="G72" s="9"/>
    </row>
    <row r="73" spans="1:7" ht="14.25" thickBot="1">
      <c r="A73" s="42"/>
      <c r="B73" s="73"/>
      <c r="C73" s="42" t="s">
        <v>2</v>
      </c>
      <c r="D73" s="4">
        <f>SUM(D62:D71)</f>
        <v>6702</v>
      </c>
      <c r="E73" s="5">
        <v>5361.6</v>
      </c>
      <c r="F73" s="4">
        <v>28</v>
      </c>
      <c r="G73" s="10"/>
    </row>
    <row r="74" spans="1:7" ht="25.5">
      <c r="A74" s="32"/>
      <c r="B74" s="71">
        <v>203</v>
      </c>
      <c r="C74" s="209" t="s">
        <v>41</v>
      </c>
      <c r="D74" s="22"/>
      <c r="E74" s="3"/>
      <c r="F74" s="2"/>
      <c r="G74" s="9" t="s">
        <v>104</v>
      </c>
    </row>
    <row r="75" spans="1:7" ht="13.5">
      <c r="A75" s="35"/>
      <c r="B75" s="72"/>
      <c r="C75" s="35"/>
      <c r="D75" s="23"/>
      <c r="E75" s="3"/>
      <c r="F75" s="2"/>
      <c r="G75" s="9"/>
    </row>
    <row r="76" spans="1:7" ht="13.5">
      <c r="A76" s="35"/>
      <c r="B76" s="72"/>
      <c r="C76" s="35" t="s">
        <v>65</v>
      </c>
      <c r="D76" s="23">
        <v>948</v>
      </c>
      <c r="E76" s="3"/>
      <c r="F76" s="2"/>
      <c r="G76" s="9"/>
    </row>
    <row r="77" spans="1:7" ht="13.5">
      <c r="A77" s="35"/>
      <c r="B77" s="72"/>
      <c r="C77" s="35" t="s">
        <v>66</v>
      </c>
      <c r="D77" s="23">
        <v>91</v>
      </c>
      <c r="E77" s="3"/>
      <c r="F77" s="2"/>
      <c r="G77" s="9"/>
    </row>
    <row r="78" spans="1:7" ht="13.5">
      <c r="A78" s="35"/>
      <c r="B78" s="72"/>
      <c r="C78" s="35" t="s">
        <v>67</v>
      </c>
      <c r="D78" s="23">
        <v>80</v>
      </c>
      <c r="E78" s="3"/>
      <c r="F78" s="2"/>
      <c r="G78" s="9"/>
    </row>
    <row r="79" spans="1:7" ht="13.5">
      <c r="A79" s="35"/>
      <c r="B79" s="72"/>
      <c r="C79" s="35" t="s">
        <v>68</v>
      </c>
      <c r="D79" s="23">
        <v>30</v>
      </c>
      <c r="E79" s="3"/>
      <c r="F79" s="2"/>
      <c r="G79" s="9"/>
    </row>
    <row r="80" spans="1:7" ht="13.5">
      <c r="A80" s="35"/>
      <c r="B80" s="72"/>
      <c r="C80" s="35" t="s">
        <v>69</v>
      </c>
      <c r="D80" s="23">
        <v>1270</v>
      </c>
      <c r="E80" s="3"/>
      <c r="F80" s="2"/>
      <c r="G80" s="9"/>
    </row>
    <row r="81" spans="1:7" ht="13.5">
      <c r="A81" s="35"/>
      <c r="B81" s="72"/>
      <c r="C81" s="35" t="s">
        <v>70</v>
      </c>
      <c r="D81" s="23">
        <v>0</v>
      </c>
      <c r="E81" s="3"/>
      <c r="F81" s="2"/>
      <c r="G81" s="9"/>
    </row>
    <row r="82" spans="1:7" ht="13.5">
      <c r="A82" s="35"/>
      <c r="B82" s="72"/>
      <c r="C82" s="35" t="s">
        <v>71</v>
      </c>
      <c r="D82" s="23">
        <v>2031</v>
      </c>
      <c r="E82" s="3"/>
      <c r="F82" s="2"/>
      <c r="G82" s="9"/>
    </row>
    <row r="83" spans="1:7" ht="13.5">
      <c r="A83" s="35"/>
      <c r="B83" s="72"/>
      <c r="C83" s="35" t="s">
        <v>72</v>
      </c>
      <c r="D83" s="23">
        <v>1303</v>
      </c>
      <c r="E83" s="3"/>
      <c r="F83" s="2"/>
      <c r="G83" s="9"/>
    </row>
    <row r="84" spans="1:7" ht="13.5">
      <c r="A84" s="35"/>
      <c r="B84" s="72"/>
      <c r="C84" s="35" t="s">
        <v>77</v>
      </c>
      <c r="D84" s="23">
        <v>0</v>
      </c>
      <c r="E84" s="3"/>
      <c r="F84" s="2"/>
      <c r="G84" s="9"/>
    </row>
    <row r="85" spans="1:7" ht="13.5">
      <c r="A85" s="35"/>
      <c r="B85" s="72"/>
      <c r="C85" s="35" t="s">
        <v>73</v>
      </c>
      <c r="D85" s="6">
        <v>237</v>
      </c>
      <c r="E85" s="3"/>
      <c r="F85" s="2"/>
      <c r="G85" s="9"/>
    </row>
    <row r="86" spans="1:7" ht="13.5">
      <c r="A86" s="35"/>
      <c r="B86" s="72"/>
      <c r="C86" s="35"/>
      <c r="D86" s="23"/>
      <c r="E86" s="3"/>
      <c r="F86" s="2"/>
      <c r="G86" s="9"/>
    </row>
    <row r="87" spans="1:7" ht="14.25" thickBot="1">
      <c r="A87" s="42"/>
      <c r="B87" s="73"/>
      <c r="C87" s="42" t="s">
        <v>2</v>
      </c>
      <c r="D87" s="4">
        <f>SUM(D76:D85)</f>
        <v>5990</v>
      </c>
      <c r="E87" s="5">
        <v>4792</v>
      </c>
      <c r="F87" s="4">
        <v>25.9</v>
      </c>
      <c r="G87" s="10"/>
    </row>
    <row r="88" spans="1:7" ht="17.25" thickBot="1">
      <c r="A88" s="341" t="s">
        <v>58</v>
      </c>
      <c r="B88" s="342"/>
      <c r="C88" s="343"/>
      <c r="D88" s="15">
        <f>D73+D87</f>
        <v>12692</v>
      </c>
      <c r="E88" s="3">
        <f>E87+E73</f>
        <v>10153.6</v>
      </c>
      <c r="F88" s="15">
        <f>F73+F87</f>
        <v>53.9</v>
      </c>
      <c r="G88" s="15"/>
    </row>
    <row r="89" spans="1:7" ht="13.5">
      <c r="A89" s="43">
        <v>3</v>
      </c>
      <c r="B89" s="71"/>
      <c r="C89" s="278" t="s">
        <v>134</v>
      </c>
      <c r="D89" s="279"/>
      <c r="E89" s="279"/>
      <c r="F89" s="279"/>
      <c r="G89" s="280"/>
    </row>
    <row r="90" spans="1:7" ht="14.25" thickBot="1">
      <c r="A90" s="42"/>
      <c r="B90" s="73"/>
      <c r="C90" s="281"/>
      <c r="D90" s="282"/>
      <c r="E90" s="282"/>
      <c r="F90" s="282"/>
      <c r="G90" s="283"/>
    </row>
    <row r="91" spans="1:7" ht="13.5">
      <c r="A91" s="35"/>
      <c r="B91" s="72">
        <v>74</v>
      </c>
      <c r="C91" s="35" t="s">
        <v>42</v>
      </c>
      <c r="D91" s="2"/>
      <c r="E91" s="3"/>
      <c r="F91" s="2"/>
      <c r="G91" s="13" t="s">
        <v>79</v>
      </c>
    </row>
    <row r="92" spans="1:7" ht="13.5">
      <c r="A92" s="35"/>
      <c r="B92" s="72"/>
      <c r="C92" s="35"/>
      <c r="D92" s="2"/>
      <c r="E92" s="3"/>
      <c r="F92" s="2"/>
      <c r="G92" s="9"/>
    </row>
    <row r="93" spans="1:7" ht="13.5">
      <c r="A93" s="35"/>
      <c r="B93" s="72"/>
      <c r="C93" s="35" t="s">
        <v>65</v>
      </c>
      <c r="D93" s="2">
        <v>5547</v>
      </c>
      <c r="E93" s="3"/>
      <c r="F93" s="2"/>
      <c r="G93" s="9"/>
    </row>
    <row r="94" spans="1:7" ht="13.5">
      <c r="A94" s="35"/>
      <c r="B94" s="72"/>
      <c r="C94" s="35" t="s">
        <v>66</v>
      </c>
      <c r="D94" s="2">
        <v>43</v>
      </c>
      <c r="E94" s="3"/>
      <c r="F94" s="2"/>
      <c r="G94" s="9"/>
    </row>
    <row r="95" spans="1:7" ht="13.5">
      <c r="A95" s="35"/>
      <c r="B95" s="72"/>
      <c r="C95" s="35" t="s">
        <v>67</v>
      </c>
      <c r="D95" s="2">
        <v>50</v>
      </c>
      <c r="E95" s="3"/>
      <c r="F95" s="2"/>
      <c r="G95" s="9"/>
    </row>
    <row r="96" spans="1:7" ht="13.5">
      <c r="A96" s="35"/>
      <c r="B96" s="72"/>
      <c r="C96" s="35" t="s">
        <v>68</v>
      </c>
      <c r="D96" s="2">
        <v>917</v>
      </c>
      <c r="E96" s="3"/>
      <c r="F96" s="2"/>
      <c r="G96" s="9"/>
    </row>
    <row r="97" spans="1:7" ht="13.5">
      <c r="A97" s="35"/>
      <c r="B97" s="72"/>
      <c r="C97" s="35" t="s">
        <v>69</v>
      </c>
      <c r="D97" s="2">
        <v>570</v>
      </c>
      <c r="E97" s="3"/>
      <c r="F97" s="2"/>
      <c r="G97" s="9"/>
    </row>
    <row r="98" spans="1:7" ht="13.5">
      <c r="A98" s="35"/>
      <c r="B98" s="72"/>
      <c r="C98" s="35" t="s">
        <v>70</v>
      </c>
      <c r="D98" s="2">
        <v>27</v>
      </c>
      <c r="E98" s="3"/>
      <c r="F98" s="2"/>
      <c r="G98" s="9"/>
    </row>
    <row r="99" spans="1:7" ht="13.5">
      <c r="A99" s="35"/>
      <c r="B99" s="72"/>
      <c r="C99" s="35" t="s">
        <v>71</v>
      </c>
      <c r="D99" s="2">
        <v>780</v>
      </c>
      <c r="E99" s="3"/>
      <c r="F99" s="2"/>
      <c r="G99" s="9"/>
    </row>
    <row r="100" spans="1:7" ht="13.5">
      <c r="A100" s="35"/>
      <c r="B100" s="72"/>
      <c r="C100" s="35" t="s">
        <v>72</v>
      </c>
      <c r="D100" s="2">
        <v>471</v>
      </c>
      <c r="E100" s="3"/>
      <c r="F100" s="2"/>
      <c r="G100" s="9"/>
    </row>
    <row r="101" spans="1:7" ht="13.5">
      <c r="A101" s="35"/>
      <c r="B101" s="72"/>
      <c r="C101" s="35" t="s">
        <v>77</v>
      </c>
      <c r="D101" s="2">
        <v>100</v>
      </c>
      <c r="E101" s="3"/>
      <c r="F101" s="2"/>
      <c r="G101" s="9"/>
    </row>
    <row r="102" spans="1:7" ht="13.5">
      <c r="A102" s="35"/>
      <c r="B102" s="72"/>
      <c r="C102" s="35" t="s">
        <v>73</v>
      </c>
      <c r="D102" s="6">
        <v>1387</v>
      </c>
      <c r="E102" s="3"/>
      <c r="F102" s="2"/>
      <c r="G102" s="9"/>
    </row>
    <row r="103" spans="1:7" ht="14.25" thickBot="1">
      <c r="A103" s="35"/>
      <c r="B103" s="72"/>
      <c r="C103" s="35"/>
      <c r="D103" s="2"/>
      <c r="E103" s="3"/>
      <c r="F103" s="2"/>
      <c r="G103" s="9"/>
    </row>
    <row r="104" spans="1:7" ht="17.25" thickBot="1">
      <c r="A104" s="284" t="s">
        <v>96</v>
      </c>
      <c r="B104" s="285"/>
      <c r="C104" s="286"/>
      <c r="D104" s="7">
        <f>SUM(D93:D102)</f>
        <v>9892</v>
      </c>
      <c r="E104" s="8">
        <v>7913.6</v>
      </c>
      <c r="F104" s="7">
        <v>51.3</v>
      </c>
      <c r="G104" s="11"/>
    </row>
    <row r="105" spans="1:7" ht="18.75" thickBot="1">
      <c r="A105" s="336" t="s">
        <v>43</v>
      </c>
      <c r="B105" s="337"/>
      <c r="C105" s="338"/>
      <c r="D105" s="8">
        <v>33078.2</v>
      </c>
      <c r="E105" s="7">
        <v>26462.6</v>
      </c>
      <c r="F105" s="8">
        <f>F104+F88+F52+F35</f>
        <v>180.89999999999998</v>
      </c>
      <c r="G105" s="8"/>
    </row>
  </sheetData>
  <mergeCells count="25">
    <mergeCell ref="F54:F56"/>
    <mergeCell ref="A35:C35"/>
    <mergeCell ref="C37:G38"/>
    <mergeCell ref="B54:B57"/>
    <mergeCell ref="C54:C57"/>
    <mergeCell ref="D54:D56"/>
    <mergeCell ref="E54:E56"/>
    <mergeCell ref="E2:E4"/>
    <mergeCell ref="F2:F4"/>
    <mergeCell ref="C6:G6"/>
    <mergeCell ref="G2:G5"/>
    <mergeCell ref="A2:A5"/>
    <mergeCell ref="B2:B5"/>
    <mergeCell ref="C2:C5"/>
    <mergeCell ref="D2:D4"/>
    <mergeCell ref="A105:C105"/>
    <mergeCell ref="A37:A38"/>
    <mergeCell ref="B37:B38"/>
    <mergeCell ref="A88:C88"/>
    <mergeCell ref="C89:G90"/>
    <mergeCell ref="A104:C104"/>
    <mergeCell ref="A52:C52"/>
    <mergeCell ref="C58:G59"/>
    <mergeCell ref="G54:G57"/>
    <mergeCell ref="A54:A57"/>
  </mergeCells>
  <printOptions horizontalCentered="1" verticalCentered="1"/>
  <pageMargins left="0.1968503937007874" right="0.1968503937007874" top="2.362204724409449" bottom="0.7874015748031497" header="1.968503937007874" footer="0.5118110236220472"/>
  <pageSetup horizontalDpi="300" verticalDpi="300" orientation="portrait" paperSize="9" scale="80" r:id="rId1"/>
  <headerFooter alignWithMargins="0">
    <oddHeader>&amp;LCONTRATTO DI PROGRAMMA GRUPPO ENI
&amp;UProgetti di Ricerca&amp;R
&amp;8Tabella 3</oddHeader>
    <oddFooter>&amp;C&amp;A&amp;RPagina &amp;P</oddFooter>
  </headerFooter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view="pageBreakPreview" zoomScaleNormal="95" zoomScaleSheetLayoutView="100" workbookViewId="0" topLeftCell="A23">
      <selection activeCell="A28" sqref="A28:C28"/>
    </sheetView>
  </sheetViews>
  <sheetFormatPr defaultColWidth="9.140625" defaultRowHeight="12.75"/>
  <cols>
    <col min="1" max="1" width="8.7109375" style="50" customWidth="1"/>
    <col min="2" max="2" width="12.00390625" style="50" customWidth="1"/>
    <col min="3" max="3" width="28.57421875" style="50" customWidth="1"/>
    <col min="4" max="4" width="15.8515625" style="50" customWidth="1"/>
    <col min="5" max="5" width="15.57421875" style="50" customWidth="1"/>
    <col min="6" max="6" width="11.00390625" style="50" customWidth="1"/>
    <col min="7" max="7" width="10.57421875" style="50" customWidth="1"/>
    <col min="8" max="8" width="9.7109375" style="50" customWidth="1"/>
    <col min="9" max="16384" width="9.140625" style="50" customWidth="1"/>
  </cols>
  <sheetData>
    <row r="1" ht="12" customHeight="1" thickBot="1"/>
    <row r="2" spans="1:7" ht="12.75">
      <c r="A2" s="296" t="s">
        <v>110</v>
      </c>
      <c r="B2" s="294" t="s">
        <v>111</v>
      </c>
      <c r="C2" s="297" t="s">
        <v>0</v>
      </c>
      <c r="D2" s="274" t="s">
        <v>109</v>
      </c>
      <c r="E2" s="274" t="s">
        <v>112</v>
      </c>
      <c r="F2" s="274" t="s">
        <v>113</v>
      </c>
      <c r="G2" s="313" t="s">
        <v>150</v>
      </c>
    </row>
    <row r="3" spans="1:7" ht="12.75">
      <c r="A3" s="277"/>
      <c r="B3" s="277"/>
      <c r="C3" s="277"/>
      <c r="D3" s="277"/>
      <c r="E3" s="277"/>
      <c r="F3" s="275"/>
      <c r="G3" s="275"/>
    </row>
    <row r="4" spans="1:7" ht="12.75">
      <c r="A4" s="277"/>
      <c r="B4" s="277"/>
      <c r="C4" s="277"/>
      <c r="D4" s="277"/>
      <c r="E4" s="277"/>
      <c r="F4" s="275"/>
      <c r="G4" s="275"/>
    </row>
    <row r="5" spans="1:7" ht="13.5" thickBot="1">
      <c r="A5" s="295"/>
      <c r="B5" s="295"/>
      <c r="C5" s="295"/>
      <c r="D5" s="181" t="s">
        <v>157</v>
      </c>
      <c r="E5" s="181" t="s">
        <v>158</v>
      </c>
      <c r="F5" s="181" t="s">
        <v>158</v>
      </c>
      <c r="G5" s="314"/>
    </row>
    <row r="6" spans="1:7" ht="12.75">
      <c r="A6" s="290">
        <v>4</v>
      </c>
      <c r="B6" s="290"/>
      <c r="C6" s="278" t="s">
        <v>135</v>
      </c>
      <c r="D6" s="350"/>
      <c r="E6" s="350"/>
      <c r="F6" s="350"/>
      <c r="G6" s="351"/>
    </row>
    <row r="7" spans="1:7" ht="13.5" thickBot="1">
      <c r="A7" s="291"/>
      <c r="B7" s="291"/>
      <c r="C7" s="352"/>
      <c r="D7" s="353"/>
      <c r="E7" s="353"/>
      <c r="F7" s="353"/>
      <c r="G7" s="354"/>
    </row>
    <row r="8" spans="1:7" ht="13.5">
      <c r="A8" s="35"/>
      <c r="B8" s="36" t="s">
        <v>64</v>
      </c>
      <c r="C8" s="35" t="s">
        <v>46</v>
      </c>
      <c r="D8" s="2"/>
      <c r="E8" s="3"/>
      <c r="F8" s="2"/>
      <c r="G8" s="9" t="s">
        <v>27</v>
      </c>
    </row>
    <row r="9" spans="1:7" ht="13.5">
      <c r="A9" s="35"/>
      <c r="B9" s="36"/>
      <c r="C9" s="35"/>
      <c r="D9" s="2"/>
      <c r="E9" s="3"/>
      <c r="F9" s="2"/>
      <c r="G9" s="9"/>
    </row>
    <row r="10" spans="1:7" ht="13.5">
      <c r="A10" s="35"/>
      <c r="B10" s="36"/>
      <c r="C10" s="35" t="s">
        <v>59</v>
      </c>
      <c r="D10" s="2">
        <v>144.8</v>
      </c>
      <c r="E10" s="3"/>
      <c r="F10" s="2"/>
      <c r="G10" s="9"/>
    </row>
    <row r="11" spans="1:7" ht="13.5">
      <c r="A11" s="35"/>
      <c r="B11" s="36"/>
      <c r="C11" s="35" t="s">
        <v>60</v>
      </c>
      <c r="D11" s="2">
        <v>36.7</v>
      </c>
      <c r="E11" s="3"/>
      <c r="F11" s="2"/>
      <c r="G11" s="9"/>
    </row>
    <row r="12" spans="1:7" ht="13.5">
      <c r="A12" s="35"/>
      <c r="B12" s="36"/>
      <c r="C12" s="35" t="s">
        <v>61</v>
      </c>
      <c r="D12" s="2">
        <v>1516.1</v>
      </c>
      <c r="E12" s="3"/>
      <c r="F12" s="2"/>
      <c r="G12" s="9"/>
    </row>
    <row r="13" spans="1:7" ht="13.5">
      <c r="A13" s="35"/>
      <c r="B13" s="36"/>
      <c r="C13" s="35" t="s">
        <v>62</v>
      </c>
      <c r="D13" s="2">
        <v>453.9</v>
      </c>
      <c r="E13" s="3"/>
      <c r="F13" s="2"/>
      <c r="G13" s="9"/>
    </row>
    <row r="14" spans="1:7" ht="13.5">
      <c r="A14" s="35"/>
      <c r="B14" s="36"/>
      <c r="C14" s="35" t="s">
        <v>63</v>
      </c>
      <c r="D14" s="6">
        <v>47</v>
      </c>
      <c r="E14" s="3"/>
      <c r="F14" s="2"/>
      <c r="G14" s="9"/>
    </row>
    <row r="15" spans="1:7" ht="13.5">
      <c r="A15" s="35"/>
      <c r="B15" s="36"/>
      <c r="C15" s="35"/>
      <c r="D15" s="2"/>
      <c r="E15" s="3"/>
      <c r="F15" s="2"/>
      <c r="G15" s="9"/>
    </row>
    <row r="16" spans="1:7" ht="14.25" thickBot="1">
      <c r="A16" s="42"/>
      <c r="B16" s="41"/>
      <c r="C16" s="42" t="s">
        <v>2</v>
      </c>
      <c r="D16" s="4">
        <f>SUM(D10:D14)</f>
        <v>2198.5</v>
      </c>
      <c r="E16" s="5">
        <v>1700.4</v>
      </c>
      <c r="F16" s="4">
        <v>14.2</v>
      </c>
      <c r="G16" s="10"/>
    </row>
    <row r="17" spans="1:7" ht="12.75">
      <c r="A17" s="290">
        <v>4</v>
      </c>
      <c r="B17" s="317"/>
      <c r="C17" s="278" t="s">
        <v>136</v>
      </c>
      <c r="D17" s="279"/>
      <c r="E17" s="279"/>
      <c r="F17" s="279"/>
      <c r="G17" s="280"/>
    </row>
    <row r="18" spans="1:7" ht="13.5" thickBot="1">
      <c r="A18" s="291"/>
      <c r="B18" s="340"/>
      <c r="C18" s="281"/>
      <c r="D18" s="282"/>
      <c r="E18" s="282"/>
      <c r="F18" s="282"/>
      <c r="G18" s="283"/>
    </row>
    <row r="19" spans="1:7" ht="13.5">
      <c r="A19" s="35"/>
      <c r="B19" s="36"/>
      <c r="C19" s="67" t="s">
        <v>46</v>
      </c>
      <c r="D19" s="2"/>
      <c r="E19" s="3"/>
      <c r="F19" s="2"/>
      <c r="G19" s="9" t="s">
        <v>27</v>
      </c>
    </row>
    <row r="20" spans="1:7" ht="13.5">
      <c r="A20" s="35"/>
      <c r="B20" s="36"/>
      <c r="C20" s="67"/>
      <c r="D20" s="2"/>
      <c r="E20" s="3"/>
      <c r="F20" s="2"/>
      <c r="G20" s="9"/>
    </row>
    <row r="21" spans="1:7" ht="13.5">
      <c r="A21" s="35"/>
      <c r="B21" s="36"/>
      <c r="C21" s="35" t="s">
        <v>59</v>
      </c>
      <c r="D21" s="2">
        <v>261</v>
      </c>
      <c r="E21" s="3"/>
      <c r="F21" s="2"/>
      <c r="G21" s="9"/>
    </row>
    <row r="22" spans="1:7" ht="13.5">
      <c r="A22" s="35"/>
      <c r="B22" s="36"/>
      <c r="C22" s="35" t="s">
        <v>60</v>
      </c>
      <c r="D22" s="2">
        <v>78.5</v>
      </c>
      <c r="E22" s="3"/>
      <c r="F22" s="2"/>
      <c r="G22" s="9"/>
    </row>
    <row r="23" spans="1:7" ht="13.5">
      <c r="A23" s="35"/>
      <c r="B23" s="36"/>
      <c r="C23" s="35" t="s">
        <v>61</v>
      </c>
      <c r="D23" s="2">
        <v>1602</v>
      </c>
      <c r="E23" s="3"/>
      <c r="F23" s="2"/>
      <c r="G23" s="9"/>
    </row>
    <row r="24" spans="1:7" ht="13.5">
      <c r="A24" s="35"/>
      <c r="B24" s="36"/>
      <c r="C24" s="35" t="s">
        <v>62</v>
      </c>
      <c r="D24" s="2">
        <v>253.3</v>
      </c>
      <c r="E24" s="3"/>
      <c r="F24" s="2"/>
      <c r="G24" s="9"/>
    </row>
    <row r="25" spans="1:7" ht="13.5">
      <c r="A25" s="35"/>
      <c r="B25" s="36"/>
      <c r="C25" s="35" t="s">
        <v>63</v>
      </c>
      <c r="D25" s="6">
        <v>8</v>
      </c>
      <c r="E25" s="3"/>
      <c r="F25" s="2"/>
      <c r="G25" s="9"/>
    </row>
    <row r="26" spans="1:7" ht="13.5">
      <c r="A26" s="35"/>
      <c r="B26" s="36"/>
      <c r="C26" s="35"/>
      <c r="D26" s="2"/>
      <c r="E26" s="3"/>
      <c r="F26" s="2"/>
      <c r="G26" s="9"/>
    </row>
    <row r="27" spans="1:7" ht="14.25" thickBot="1">
      <c r="A27" s="35"/>
      <c r="B27" s="36"/>
      <c r="C27" s="35" t="s">
        <v>2</v>
      </c>
      <c r="D27" s="2">
        <f>SUM(D21:D25)</f>
        <v>2202.8</v>
      </c>
      <c r="E27" s="3">
        <v>1871.2</v>
      </c>
      <c r="F27" s="4">
        <v>15.9</v>
      </c>
      <c r="G27" s="9"/>
    </row>
    <row r="28" spans="1:7" s="44" customFormat="1" ht="17.25" thickBot="1">
      <c r="A28" s="341" t="s">
        <v>28</v>
      </c>
      <c r="B28" s="285"/>
      <c r="C28" s="286"/>
      <c r="D28" s="7">
        <f>D27+D16</f>
        <v>4401.3</v>
      </c>
      <c r="E28" s="8">
        <f>E27+E16</f>
        <v>3571.6000000000004</v>
      </c>
      <c r="F28" s="7">
        <f>F27+F16</f>
        <v>30.1</v>
      </c>
      <c r="G28" s="8"/>
    </row>
    <row r="29" spans="1:7" ht="12.75">
      <c r="A29" s="290">
        <v>4</v>
      </c>
      <c r="B29" s="290"/>
      <c r="C29" s="278" t="s">
        <v>137</v>
      </c>
      <c r="D29" s="279"/>
      <c r="E29" s="279"/>
      <c r="F29" s="279"/>
      <c r="G29" s="280"/>
    </row>
    <row r="30" spans="1:7" ht="13.5" thickBot="1">
      <c r="A30" s="291"/>
      <c r="B30" s="291"/>
      <c r="C30" s="281"/>
      <c r="D30" s="282"/>
      <c r="E30" s="282"/>
      <c r="F30" s="282"/>
      <c r="G30" s="283"/>
    </row>
    <row r="31" spans="1:7" ht="13.5">
      <c r="A31" s="35"/>
      <c r="B31" s="36">
        <v>126</v>
      </c>
      <c r="C31" s="35" t="s">
        <v>47</v>
      </c>
      <c r="D31" s="2"/>
      <c r="E31" s="3"/>
      <c r="F31" s="2"/>
      <c r="G31" s="9" t="s">
        <v>44</v>
      </c>
    </row>
    <row r="32" spans="1:7" ht="13.5">
      <c r="A32" s="35"/>
      <c r="B32" s="36"/>
      <c r="C32" s="35"/>
      <c r="D32" s="2"/>
      <c r="E32" s="3"/>
      <c r="F32" s="2"/>
      <c r="G32" s="9"/>
    </row>
    <row r="33" spans="1:7" ht="13.5">
      <c r="A33" s="35"/>
      <c r="B33" s="36"/>
      <c r="C33" s="35" t="s">
        <v>59</v>
      </c>
      <c r="D33" s="2">
        <v>132</v>
      </c>
      <c r="E33" s="3"/>
      <c r="F33" s="2"/>
      <c r="G33" s="9"/>
    </row>
    <row r="34" spans="1:7" ht="13.5">
      <c r="A34" s="35"/>
      <c r="B34" s="36"/>
      <c r="C34" s="35" t="s">
        <v>60</v>
      </c>
      <c r="D34" s="2">
        <v>3.8</v>
      </c>
      <c r="E34" s="3"/>
      <c r="F34" s="2"/>
      <c r="G34" s="9"/>
    </row>
    <row r="35" spans="1:7" ht="13.5">
      <c r="A35" s="35"/>
      <c r="B35" s="36"/>
      <c r="C35" s="35" t="s">
        <v>61</v>
      </c>
      <c r="D35" s="2">
        <v>254.1</v>
      </c>
      <c r="E35" s="3"/>
      <c r="F35" s="2"/>
      <c r="G35" s="9"/>
    </row>
    <row r="36" spans="1:7" ht="13.5">
      <c r="A36" s="35"/>
      <c r="B36" s="36"/>
      <c r="C36" s="35" t="s">
        <v>62</v>
      </c>
      <c r="D36" s="2">
        <v>221.2</v>
      </c>
      <c r="E36" s="3"/>
      <c r="F36" s="2"/>
      <c r="G36" s="9"/>
    </row>
    <row r="37" spans="1:7" ht="13.5">
      <c r="A37" s="35"/>
      <c r="B37" s="36"/>
      <c r="C37" s="35" t="s">
        <v>63</v>
      </c>
      <c r="D37" s="2">
        <v>35.7</v>
      </c>
      <c r="E37" s="3"/>
      <c r="F37" s="2"/>
      <c r="G37" s="9"/>
    </row>
    <row r="38" spans="1:7" ht="14.25" thickBot="1">
      <c r="A38" s="35"/>
      <c r="B38" s="36"/>
      <c r="C38" s="35"/>
      <c r="D38" s="2"/>
      <c r="E38" s="3"/>
      <c r="F38" s="2"/>
      <c r="G38" s="9"/>
    </row>
    <row r="39" spans="1:7" ht="17.25" thickBot="1">
      <c r="A39" s="284" t="s">
        <v>45</v>
      </c>
      <c r="B39" s="285"/>
      <c r="C39" s="286"/>
      <c r="D39" s="7">
        <f>SUM(D33:D37)</f>
        <v>646.8</v>
      </c>
      <c r="E39" s="8">
        <v>452.8</v>
      </c>
      <c r="F39" s="7">
        <v>6.5</v>
      </c>
      <c r="G39" s="11"/>
    </row>
    <row r="40" spans="1:7" ht="18.75" thickBot="1">
      <c r="A40" s="336" t="s">
        <v>48</v>
      </c>
      <c r="B40" s="337"/>
      <c r="C40" s="338"/>
      <c r="D40" s="8">
        <f>D28+D39</f>
        <v>5048.1</v>
      </c>
      <c r="E40" s="8">
        <f>E28+E39</f>
        <v>4024.4000000000005</v>
      </c>
      <c r="F40" s="8">
        <f>F28+F39</f>
        <v>36.6</v>
      </c>
      <c r="G40" s="8"/>
    </row>
  </sheetData>
  <mergeCells count="19">
    <mergeCell ref="A40:C40"/>
    <mergeCell ref="A28:C28"/>
    <mergeCell ref="A29:A30"/>
    <mergeCell ref="B29:B30"/>
    <mergeCell ref="C29:G30"/>
    <mergeCell ref="A17:A18"/>
    <mergeCell ref="B17:B18"/>
    <mergeCell ref="C17:G18"/>
    <mergeCell ref="A39:C39"/>
    <mergeCell ref="E2:E4"/>
    <mergeCell ref="F2:F4"/>
    <mergeCell ref="A6:A7"/>
    <mergeCell ref="B6:B7"/>
    <mergeCell ref="C6:G7"/>
    <mergeCell ref="A2:A5"/>
    <mergeCell ref="B2:B5"/>
    <mergeCell ref="C2:C5"/>
    <mergeCell ref="D2:D4"/>
    <mergeCell ref="G2:G5"/>
  </mergeCells>
  <printOptions horizontalCentered="1"/>
  <pageMargins left="0" right="0" top="2.362204724409449" bottom="0.7874015748031497" header="1.968503937007874" footer="0.5118110236220472"/>
  <pageSetup fitToHeight="1" fitToWidth="1" horizontalDpi="300" verticalDpi="300" orientation="portrait" paperSize="9" scale="98" r:id="rId1"/>
  <headerFooter alignWithMargins="0">
    <oddHeader>&amp;LCONTRATTO DI PROGRAMMA GRUPPO ENI
Progetti di formazione&amp;R
&amp;8Tabella 4</oddHeader>
    <oddFooter>&amp;C&amp;A&amp;RPagina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view="pageBreakPreview" zoomScaleNormal="105" zoomScaleSheetLayoutView="100" workbookViewId="0" topLeftCell="A77">
      <selection activeCell="A97" sqref="A97:F98"/>
    </sheetView>
  </sheetViews>
  <sheetFormatPr defaultColWidth="9.140625" defaultRowHeight="12.75"/>
  <cols>
    <col min="1" max="1" width="28.8515625" style="109" customWidth="1"/>
    <col min="2" max="2" width="15.8515625" style="111" customWidth="1"/>
    <col min="3" max="3" width="9.7109375" style="111" hidden="1" customWidth="1"/>
    <col min="4" max="4" width="10.140625" style="111" hidden="1" customWidth="1"/>
    <col min="5" max="5" width="15.28125" style="111" customWidth="1"/>
    <col min="6" max="6" width="10.57421875" style="111" customWidth="1"/>
    <col min="7" max="7" width="10.28125" style="112" customWidth="1"/>
    <col min="8" max="8" width="10.57421875" style="112" customWidth="1"/>
    <col min="9" max="16384" width="11.57421875" style="109" customWidth="1"/>
  </cols>
  <sheetData>
    <row r="1" ht="11.25">
      <c r="B1" s="110"/>
    </row>
    <row r="2" spans="1:6" ht="22.5" customHeight="1">
      <c r="A2" s="113"/>
      <c r="B2" s="146" t="s">
        <v>105</v>
      </c>
      <c r="F2" s="112"/>
    </row>
    <row r="3" ht="11.25">
      <c r="B3" s="114"/>
    </row>
    <row r="4" ht="12" thickBot="1"/>
    <row r="5" spans="1:8" ht="11.25">
      <c r="A5" s="373" t="s">
        <v>0</v>
      </c>
      <c r="B5" s="376" t="s">
        <v>109</v>
      </c>
      <c r="C5" s="115"/>
      <c r="D5" s="115"/>
      <c r="E5" s="376" t="s">
        <v>112</v>
      </c>
      <c r="F5" s="378" t="s">
        <v>143</v>
      </c>
      <c r="G5" s="369" t="s">
        <v>139</v>
      </c>
      <c r="H5" s="370"/>
    </row>
    <row r="6" spans="1:8" ht="11.25">
      <c r="A6" s="374"/>
      <c r="B6" s="377"/>
      <c r="C6" s="117" t="s">
        <v>8</v>
      </c>
      <c r="D6" s="117" t="s">
        <v>8</v>
      </c>
      <c r="E6" s="377"/>
      <c r="F6" s="277"/>
      <c r="G6" s="371"/>
      <c r="H6" s="372"/>
    </row>
    <row r="7" spans="1:8" ht="12" thickBot="1">
      <c r="A7" s="374"/>
      <c r="B7" s="377"/>
      <c r="C7" s="117" t="s">
        <v>9</v>
      </c>
      <c r="D7" s="117" t="s">
        <v>10</v>
      </c>
      <c r="E7" s="377"/>
      <c r="F7" s="277"/>
      <c r="G7" s="371"/>
      <c r="H7" s="372"/>
    </row>
    <row r="8" spans="1:8" ht="12" thickBot="1">
      <c r="A8" s="375"/>
      <c r="B8" s="217" t="s">
        <v>157</v>
      </c>
      <c r="C8" s="119" t="s">
        <v>18</v>
      </c>
      <c r="D8" s="119" t="s">
        <v>18</v>
      </c>
      <c r="E8" s="119" t="s">
        <v>158</v>
      </c>
      <c r="F8" s="120" t="s">
        <v>158</v>
      </c>
      <c r="G8" s="214" t="s">
        <v>17</v>
      </c>
      <c r="H8" s="215" t="s">
        <v>85</v>
      </c>
    </row>
    <row r="9" spans="1:8" ht="11.25" customHeight="1">
      <c r="A9" s="363" t="s">
        <v>49</v>
      </c>
      <c r="B9" s="367"/>
      <c r="C9" s="367"/>
      <c r="D9" s="367"/>
      <c r="E9" s="367"/>
      <c r="F9" s="367"/>
      <c r="G9" s="384"/>
      <c r="H9" s="245"/>
    </row>
    <row r="10" spans="1:8" ht="12" customHeight="1" thickBot="1">
      <c r="A10" s="364"/>
      <c r="B10" s="365"/>
      <c r="C10" s="365"/>
      <c r="D10" s="365"/>
      <c r="E10" s="365"/>
      <c r="F10" s="365"/>
      <c r="G10" s="241"/>
      <c r="H10" s="249"/>
    </row>
    <row r="11" spans="1:8" ht="26.25" thickBot="1">
      <c r="A11" s="237" t="s">
        <v>138</v>
      </c>
      <c r="B11" s="137"/>
      <c r="C11" s="136"/>
      <c r="D11" s="137"/>
      <c r="E11" s="136"/>
      <c r="F11" s="137"/>
      <c r="G11" s="138"/>
      <c r="H11" s="138"/>
    </row>
    <row r="12" spans="1:8" ht="11.25">
      <c r="A12" s="116"/>
      <c r="B12" s="127"/>
      <c r="C12" s="122"/>
      <c r="D12" s="127"/>
      <c r="E12" s="122"/>
      <c r="F12" s="127"/>
      <c r="G12" s="123"/>
      <c r="H12" s="123"/>
    </row>
    <row r="13" spans="1:8" ht="11.25">
      <c r="A13" s="116" t="s">
        <v>92</v>
      </c>
      <c r="B13" s="127">
        <v>191642</v>
      </c>
      <c r="C13" s="122"/>
      <c r="D13" s="127"/>
      <c r="E13" s="122"/>
      <c r="F13" s="127"/>
      <c r="G13" s="123"/>
      <c r="H13" s="123"/>
    </row>
    <row r="14" spans="1:8" ht="11.25">
      <c r="A14" s="116" t="s">
        <v>93</v>
      </c>
      <c r="B14" s="127">
        <v>55218</v>
      </c>
      <c r="C14" s="122"/>
      <c r="D14" s="127"/>
      <c r="E14" s="122"/>
      <c r="F14" s="127"/>
      <c r="G14" s="123"/>
      <c r="H14" s="123"/>
    </row>
    <row r="15" spans="1:8" ht="11.25">
      <c r="A15" s="116" t="s">
        <v>94</v>
      </c>
      <c r="B15" s="128">
        <v>786663</v>
      </c>
      <c r="C15" s="122"/>
      <c r="D15" s="127"/>
      <c r="E15" s="122"/>
      <c r="F15" s="127"/>
      <c r="G15" s="123"/>
      <c r="H15" s="123"/>
    </row>
    <row r="16" spans="1:8" ht="11.25">
      <c r="A16" s="116" t="s">
        <v>6</v>
      </c>
      <c r="B16" s="128">
        <f>SUM(B13:B15)</f>
        <v>1033523</v>
      </c>
      <c r="C16" s="122"/>
      <c r="D16" s="127"/>
      <c r="E16" s="122"/>
      <c r="F16" s="127"/>
      <c r="G16" s="123"/>
      <c r="H16" s="123"/>
    </row>
    <row r="17" spans="1:8" ht="11.25">
      <c r="A17" s="116"/>
      <c r="B17" s="127"/>
      <c r="C17" s="122"/>
      <c r="D17" s="127"/>
      <c r="E17" s="122"/>
      <c r="F17" s="127"/>
      <c r="G17" s="123"/>
      <c r="H17" s="123"/>
    </row>
    <row r="18" spans="1:8" ht="11.25">
      <c r="A18" s="116" t="s">
        <v>7</v>
      </c>
      <c r="B18" s="128">
        <v>9400</v>
      </c>
      <c r="C18" s="122"/>
      <c r="D18" s="127"/>
      <c r="E18" s="122"/>
      <c r="F18" s="127"/>
      <c r="G18" s="123"/>
      <c r="H18" s="123"/>
    </row>
    <row r="19" spans="1:8" ht="12" thickBot="1">
      <c r="A19" s="129" t="s">
        <v>2</v>
      </c>
      <c r="B19" s="126">
        <f>SUM(B16:B18)</f>
        <v>1042923</v>
      </c>
      <c r="C19" s="130">
        <f>'investimenti tecnologico ind.li'!E151</f>
        <v>175963.5</v>
      </c>
      <c r="D19" s="130">
        <f>'investimenti tecnologico ind.li'!F151</f>
        <v>108628.5</v>
      </c>
      <c r="E19" s="130">
        <f>'investimenti tecnologico ind.li'!G151</f>
        <v>284592</v>
      </c>
      <c r="F19" s="130">
        <f>'investimenti tecnologico ind.li'!H151</f>
        <v>1013.9000000000001</v>
      </c>
      <c r="G19" s="131">
        <f>'investimenti tecnologico ind.li'!I151</f>
        <v>1123</v>
      </c>
      <c r="H19" s="131">
        <f>'investimenti tecnologico ind.li'!J151</f>
        <v>2374</v>
      </c>
    </row>
    <row r="20" spans="1:8" ht="12.75">
      <c r="A20" s="235" t="s">
        <v>50</v>
      </c>
      <c r="B20" s="127"/>
      <c r="C20" s="122"/>
      <c r="D20" s="127"/>
      <c r="E20" s="122"/>
      <c r="F20" s="127"/>
      <c r="G20" s="123"/>
      <c r="H20" s="123"/>
    </row>
    <row r="21" spans="1:8" ht="11.25">
      <c r="A21" s="116"/>
      <c r="B21" s="127"/>
      <c r="C21" s="122"/>
      <c r="D21" s="127"/>
      <c r="E21" s="122"/>
      <c r="F21" s="127"/>
      <c r="G21" s="123"/>
      <c r="H21" s="123"/>
    </row>
    <row r="22" spans="1:8" ht="11.25">
      <c r="A22" s="116" t="s">
        <v>92</v>
      </c>
      <c r="B22" s="127">
        <v>3225</v>
      </c>
      <c r="C22" s="122"/>
      <c r="D22" s="127"/>
      <c r="E22" s="122"/>
      <c r="F22" s="127"/>
      <c r="G22" s="123"/>
      <c r="H22" s="123"/>
    </row>
    <row r="23" spans="1:8" ht="11.25">
      <c r="A23" s="116" t="s">
        <v>93</v>
      </c>
      <c r="B23" s="127">
        <v>7895</v>
      </c>
      <c r="C23" s="122"/>
      <c r="D23" s="127"/>
      <c r="E23" s="122"/>
      <c r="F23" s="127"/>
      <c r="G23" s="123"/>
      <c r="H23" s="123"/>
    </row>
    <row r="24" spans="1:8" ht="11.25">
      <c r="A24" s="116" t="s">
        <v>94</v>
      </c>
      <c r="B24" s="128">
        <v>18232</v>
      </c>
      <c r="C24" s="122"/>
      <c r="D24" s="127"/>
      <c r="E24" s="122"/>
      <c r="F24" s="127"/>
      <c r="G24" s="123"/>
      <c r="H24" s="123"/>
    </row>
    <row r="25" spans="1:8" ht="11.25">
      <c r="A25" s="116" t="s">
        <v>6</v>
      </c>
      <c r="B25" s="128">
        <f>SUM(B22:B24)</f>
        <v>29352</v>
      </c>
      <c r="C25" s="122"/>
      <c r="D25" s="127"/>
      <c r="E25" s="122"/>
      <c r="F25" s="127"/>
      <c r="G25" s="123"/>
      <c r="H25" s="123"/>
    </row>
    <row r="26" spans="1:8" ht="11.25">
      <c r="A26" s="116"/>
      <c r="B26" s="127"/>
      <c r="C26" s="122"/>
      <c r="D26" s="127"/>
      <c r="E26" s="122"/>
      <c r="F26" s="127"/>
      <c r="G26" s="123"/>
      <c r="H26" s="123"/>
    </row>
    <row r="27" spans="1:8" ht="11.25">
      <c r="A27" s="116" t="s">
        <v>7</v>
      </c>
      <c r="B27" s="128">
        <v>0</v>
      </c>
      <c r="C27" s="122"/>
      <c r="D27" s="127"/>
      <c r="E27" s="122"/>
      <c r="F27" s="127"/>
      <c r="G27" s="123"/>
      <c r="H27" s="123"/>
    </row>
    <row r="28" spans="1:8" ht="12.75" customHeight="1" thickBot="1">
      <c r="A28" s="129" t="s">
        <v>2</v>
      </c>
      <c r="B28" s="126">
        <f>SUM(B25:B27)</f>
        <v>29352</v>
      </c>
      <c r="C28" s="130">
        <f>'centri di ricerca'!E48</f>
        <v>14676</v>
      </c>
      <c r="D28" s="130">
        <f>'centri di ricerca'!F48</f>
        <v>859.3</v>
      </c>
      <c r="E28" s="130">
        <f>'centri di ricerca'!G48</f>
        <v>15535.3</v>
      </c>
      <c r="F28" s="130">
        <f>'centri di ricerca'!H48</f>
        <v>111</v>
      </c>
      <c r="G28" s="130">
        <f>'centri di ricerca'!I48</f>
        <v>36</v>
      </c>
      <c r="H28" s="130">
        <f>'centri di ricerca'!J48</f>
        <v>36</v>
      </c>
    </row>
    <row r="29" spans="1:8" ht="12.75">
      <c r="A29" s="236" t="s">
        <v>140</v>
      </c>
      <c r="B29" s="133"/>
      <c r="C29" s="134"/>
      <c r="D29" s="127"/>
      <c r="E29" s="122"/>
      <c r="F29" s="127"/>
      <c r="G29" s="123"/>
      <c r="H29" s="123"/>
    </row>
    <row r="30" spans="1:8" ht="11.25">
      <c r="A30" s="132"/>
      <c r="B30" s="122"/>
      <c r="C30" s="121"/>
      <c r="D30" s="127"/>
      <c r="E30" s="122"/>
      <c r="F30" s="127"/>
      <c r="G30" s="123"/>
      <c r="H30" s="123"/>
    </row>
    <row r="31" spans="1:8" ht="11.25">
      <c r="A31" s="132" t="s">
        <v>99</v>
      </c>
      <c r="B31" s="122">
        <f>formazione!D10+formazione!D21</f>
        <v>405.8</v>
      </c>
      <c r="C31" s="121"/>
      <c r="D31" s="127"/>
      <c r="E31" s="122"/>
      <c r="F31" s="127"/>
      <c r="G31" s="123"/>
      <c r="H31" s="123"/>
    </row>
    <row r="32" spans="1:8" ht="11.25">
      <c r="A32" s="132" t="s">
        <v>100</v>
      </c>
      <c r="B32" s="122">
        <f>formazione!D11+formazione!D22</f>
        <v>115.2</v>
      </c>
      <c r="C32" s="121"/>
      <c r="D32" s="127"/>
      <c r="E32" s="122"/>
      <c r="F32" s="127"/>
      <c r="G32" s="123"/>
      <c r="H32" s="123"/>
    </row>
    <row r="33" spans="1:8" ht="11.25">
      <c r="A33" s="132" t="s">
        <v>101</v>
      </c>
      <c r="B33" s="122">
        <f>formazione!D12+formazione!D23</f>
        <v>3118.1</v>
      </c>
      <c r="C33" s="121"/>
      <c r="D33" s="127"/>
      <c r="E33" s="122"/>
      <c r="F33" s="127"/>
      <c r="G33" s="123"/>
      <c r="H33" s="123"/>
    </row>
    <row r="34" spans="1:8" ht="11.25">
      <c r="A34" s="132" t="s">
        <v>102</v>
      </c>
      <c r="B34" s="122">
        <f>formazione!D13+formazione!D24</f>
        <v>707.2</v>
      </c>
      <c r="C34" s="121"/>
      <c r="D34" s="127"/>
      <c r="E34" s="122"/>
      <c r="F34" s="127"/>
      <c r="G34" s="123"/>
      <c r="H34" s="123"/>
    </row>
    <row r="35" spans="1:8" ht="11.25">
      <c r="A35" s="132" t="s">
        <v>63</v>
      </c>
      <c r="B35" s="128">
        <f>formazione!D14+formazione!D25</f>
        <v>55</v>
      </c>
      <c r="C35" s="121"/>
      <c r="D35" s="127"/>
      <c r="E35" s="122"/>
      <c r="F35" s="127"/>
      <c r="G35" s="123"/>
      <c r="H35" s="123"/>
    </row>
    <row r="36" spans="1:8" ht="11.25">
      <c r="A36" s="132"/>
      <c r="B36" s="122"/>
      <c r="C36" s="121"/>
      <c r="D36" s="127"/>
      <c r="E36" s="122"/>
      <c r="F36" s="127"/>
      <c r="G36" s="123"/>
      <c r="H36" s="123"/>
    </row>
    <row r="37" spans="1:8" ht="14.25" customHeight="1" thickBot="1">
      <c r="A37" s="125" t="s">
        <v>2</v>
      </c>
      <c r="B37" s="130">
        <f>formazione!D17+formazione!D28</f>
        <v>4401.3</v>
      </c>
      <c r="C37" s="135">
        <f>formazione!E17+formazione!E28</f>
        <v>3571.6000000000004</v>
      </c>
      <c r="D37" s="126">
        <v>0</v>
      </c>
      <c r="E37" s="130">
        <f>SUM(C37:D37)</f>
        <v>3571.6000000000004</v>
      </c>
      <c r="F37" s="126">
        <f>formazione!F28</f>
        <v>30.1</v>
      </c>
      <c r="G37" s="131">
        <v>0</v>
      </c>
      <c r="H37" s="131">
        <v>0</v>
      </c>
    </row>
    <row r="38" spans="1:8" ht="18.75" thickBot="1">
      <c r="A38" s="216" t="s">
        <v>28</v>
      </c>
      <c r="B38" s="136">
        <f>B28+B37+B19</f>
        <v>1076676.3</v>
      </c>
      <c r="C38" s="136">
        <f aca="true" t="shared" si="0" ref="C38:H38">C37+C28+C19</f>
        <v>194211.1</v>
      </c>
      <c r="D38" s="137">
        <f t="shared" si="0"/>
        <v>109487.8</v>
      </c>
      <c r="E38" s="136">
        <f t="shared" si="0"/>
        <v>303698.9</v>
      </c>
      <c r="F38" s="137">
        <f t="shared" si="0"/>
        <v>1155</v>
      </c>
      <c r="G38" s="138">
        <f t="shared" si="0"/>
        <v>1159</v>
      </c>
      <c r="H38" s="138">
        <f t="shared" si="0"/>
        <v>2410</v>
      </c>
    </row>
    <row r="39" spans="1:8" ht="11.25">
      <c r="A39" s="139"/>
      <c r="B39" s="127"/>
      <c r="C39" s="127"/>
      <c r="D39" s="127"/>
      <c r="E39" s="127"/>
      <c r="F39" s="127"/>
      <c r="G39" s="140"/>
      <c r="H39" s="140"/>
    </row>
    <row r="40" spans="1:8" ht="12" thickBot="1">
      <c r="A40" s="139"/>
      <c r="B40" s="127"/>
      <c r="C40" s="127"/>
      <c r="D40" s="127"/>
      <c r="E40" s="127"/>
      <c r="F40" s="127"/>
      <c r="G40" s="140"/>
      <c r="H40" s="140"/>
    </row>
    <row r="41" spans="1:8" ht="11.25">
      <c r="A41" s="373" t="s">
        <v>0</v>
      </c>
      <c r="B41" s="379" t="s">
        <v>109</v>
      </c>
      <c r="C41" s="115"/>
      <c r="D41" s="115"/>
      <c r="E41" s="376" t="s">
        <v>112</v>
      </c>
      <c r="F41" s="378" t="s">
        <v>144</v>
      </c>
      <c r="G41" s="369" t="s">
        <v>139</v>
      </c>
      <c r="H41" s="370"/>
    </row>
    <row r="42" spans="1:8" ht="11.25">
      <c r="A42" s="374"/>
      <c r="B42" s="380"/>
      <c r="C42" s="117" t="s">
        <v>8</v>
      </c>
      <c r="D42" s="117" t="s">
        <v>8</v>
      </c>
      <c r="E42" s="377"/>
      <c r="F42" s="277"/>
      <c r="G42" s="371"/>
      <c r="H42" s="372"/>
    </row>
    <row r="43" spans="1:8" ht="12" thickBot="1">
      <c r="A43" s="374"/>
      <c r="B43" s="380"/>
      <c r="C43" s="117" t="s">
        <v>9</v>
      </c>
      <c r="D43" s="117" t="s">
        <v>10</v>
      </c>
      <c r="E43" s="377"/>
      <c r="F43" s="277"/>
      <c r="G43" s="371"/>
      <c r="H43" s="372"/>
    </row>
    <row r="44" spans="1:8" ht="12" thickBot="1">
      <c r="A44" s="375"/>
      <c r="B44" s="118" t="s">
        <v>157</v>
      </c>
      <c r="C44" s="119" t="s">
        <v>18</v>
      </c>
      <c r="D44" s="119" t="s">
        <v>18</v>
      </c>
      <c r="E44" s="119" t="s">
        <v>158</v>
      </c>
      <c r="F44" s="120" t="s">
        <v>158</v>
      </c>
      <c r="G44" s="214" t="s">
        <v>17</v>
      </c>
      <c r="H44" s="215" t="s">
        <v>85</v>
      </c>
    </row>
    <row r="45" spans="1:8" ht="15">
      <c r="A45" s="355" t="s">
        <v>141</v>
      </c>
      <c r="B45" s="367"/>
      <c r="C45" s="367"/>
      <c r="D45" s="367"/>
      <c r="E45" s="367"/>
      <c r="F45" s="367"/>
      <c r="G45" s="385"/>
      <c r="H45" s="250"/>
    </row>
    <row r="46" spans="1:8" ht="15.75" thickBot="1">
      <c r="A46" s="364"/>
      <c r="B46" s="365"/>
      <c r="C46" s="365"/>
      <c r="D46" s="365"/>
      <c r="E46" s="365"/>
      <c r="F46" s="365"/>
      <c r="G46" s="386"/>
      <c r="H46" s="251"/>
    </row>
    <row r="47" spans="1:8" ht="12.75">
      <c r="A47" s="231" t="s">
        <v>142</v>
      </c>
      <c r="B47" s="127"/>
      <c r="C47" s="122"/>
      <c r="D47" s="127"/>
      <c r="E47" s="122"/>
      <c r="F47" s="127"/>
      <c r="G47" s="123"/>
      <c r="H47" s="123"/>
    </row>
    <row r="48" spans="1:8" ht="11.25">
      <c r="A48" s="116"/>
      <c r="B48" s="127"/>
      <c r="C48" s="122"/>
      <c r="D48" s="127"/>
      <c r="E48" s="122"/>
      <c r="F48" s="127"/>
      <c r="G48" s="123"/>
      <c r="H48" s="123"/>
    </row>
    <row r="49" spans="1:8" ht="11.25">
      <c r="A49" s="116" t="s">
        <v>65</v>
      </c>
      <c r="B49" s="127">
        <v>2985</v>
      </c>
      <c r="C49" s="122"/>
      <c r="D49" s="127"/>
      <c r="E49" s="122"/>
      <c r="F49" s="127"/>
      <c r="G49" s="123"/>
      <c r="H49" s="123"/>
    </row>
    <row r="50" spans="1:8" ht="11.25">
      <c r="A50" s="116" t="s">
        <v>66</v>
      </c>
      <c r="B50" s="127">
        <f>'progetti di ricerca'!D10+'progetti di ricerca'!D24</f>
        <v>1108</v>
      </c>
      <c r="C50" s="122"/>
      <c r="D50" s="127"/>
      <c r="E50" s="122"/>
      <c r="F50" s="127"/>
      <c r="G50" s="123"/>
      <c r="H50" s="123"/>
    </row>
    <row r="51" spans="1:8" ht="11.25">
      <c r="A51" s="116" t="s">
        <v>67</v>
      </c>
      <c r="B51" s="127">
        <v>385</v>
      </c>
      <c r="C51" s="122"/>
      <c r="D51" s="127"/>
      <c r="E51" s="122"/>
      <c r="F51" s="127"/>
      <c r="G51" s="123"/>
      <c r="H51" s="123"/>
    </row>
    <row r="52" spans="1:8" ht="11.25">
      <c r="A52" s="116" t="s">
        <v>68</v>
      </c>
      <c r="B52" s="127">
        <f>'progetti di ricerca'!D12+'progetti di ricerca'!D26</f>
        <v>0</v>
      </c>
      <c r="C52" s="122"/>
      <c r="D52" s="127"/>
      <c r="E52" s="122"/>
      <c r="F52" s="127"/>
      <c r="G52" s="123"/>
      <c r="H52" s="123"/>
    </row>
    <row r="53" spans="1:8" ht="11.25">
      <c r="A53" s="116" t="s">
        <v>69</v>
      </c>
      <c r="B53" s="127">
        <f>'progetti di ricerca'!D13+'progetti di ricerca'!D27</f>
        <v>0</v>
      </c>
      <c r="C53" s="122"/>
      <c r="D53" s="127"/>
      <c r="E53" s="122"/>
      <c r="F53" s="127"/>
      <c r="G53" s="123"/>
      <c r="H53" s="123"/>
    </row>
    <row r="54" spans="1:8" ht="11.25">
      <c r="A54" s="116" t="s">
        <v>70</v>
      </c>
      <c r="B54" s="127">
        <f>'progetti di ricerca'!D14+'progetti di ricerca'!D28</f>
        <v>392</v>
      </c>
      <c r="C54" s="122"/>
      <c r="D54" s="127"/>
      <c r="E54" s="122"/>
      <c r="F54" s="127"/>
      <c r="G54" s="123"/>
      <c r="H54" s="123"/>
    </row>
    <row r="55" spans="1:8" ht="11.25">
      <c r="A55" s="116" t="s">
        <v>71</v>
      </c>
      <c r="B55" s="127">
        <f>'progetti di ricerca'!D15+'progetti di ricerca'!D29</f>
        <v>2560</v>
      </c>
      <c r="C55" s="122"/>
      <c r="D55" s="127"/>
      <c r="E55" s="122"/>
      <c r="F55" s="127"/>
      <c r="G55" s="123"/>
      <c r="H55" s="123"/>
    </row>
    <row r="56" spans="1:8" ht="11.25">
      <c r="A56" s="116" t="s">
        <v>72</v>
      </c>
      <c r="B56" s="127">
        <f>'progetti di ricerca'!D16+'progetti di ricerca'!D30</f>
        <v>441</v>
      </c>
      <c r="C56" s="122"/>
      <c r="D56" s="127"/>
      <c r="E56" s="122"/>
      <c r="F56" s="127"/>
      <c r="G56" s="123"/>
      <c r="H56" s="123"/>
    </row>
    <row r="57" spans="1:8" ht="11.25">
      <c r="A57" s="116" t="s">
        <v>77</v>
      </c>
      <c r="B57" s="127">
        <f>'progetti di ricerca'!D17+'progetti di ricerca'!D31</f>
        <v>0</v>
      </c>
      <c r="C57" s="122"/>
      <c r="D57" s="127"/>
      <c r="E57" s="122"/>
      <c r="F57" s="127"/>
      <c r="G57" s="123"/>
      <c r="H57" s="123"/>
    </row>
    <row r="58" spans="1:8" ht="11.25">
      <c r="A58" s="116" t="s">
        <v>73</v>
      </c>
      <c r="B58" s="127">
        <v>598</v>
      </c>
      <c r="C58" s="122"/>
      <c r="D58" s="127"/>
      <c r="E58" s="122"/>
      <c r="F58" s="127"/>
      <c r="G58" s="123"/>
      <c r="H58" s="123"/>
    </row>
    <row r="59" spans="1:8" ht="12" thickBot="1">
      <c r="A59" s="116"/>
      <c r="B59" s="127"/>
      <c r="C59" s="122"/>
      <c r="D59" s="127"/>
      <c r="E59" s="122"/>
      <c r="F59" s="127"/>
      <c r="G59" s="123"/>
      <c r="H59" s="123"/>
    </row>
    <row r="60" spans="1:8" ht="13.5" thickBot="1">
      <c r="A60" s="218" t="s">
        <v>51</v>
      </c>
      <c r="B60" s="136">
        <f>SUM(B49:B58)</f>
        <v>8469</v>
      </c>
      <c r="C60" s="136" t="e">
        <f>'progetti di ricerca'!E20+'progetti di ricerca'!E34</f>
        <v>#VALUE!</v>
      </c>
      <c r="D60" s="137">
        <v>0</v>
      </c>
      <c r="E60" s="136">
        <v>6775.2</v>
      </c>
      <c r="F60" s="137">
        <f>'progetti di ricerca'!F20+'progetti di ricerca'!F34</f>
        <v>58.9</v>
      </c>
      <c r="G60" s="141">
        <v>0</v>
      </c>
      <c r="H60" s="138">
        <v>0</v>
      </c>
    </row>
    <row r="61" spans="1:8" ht="11.25">
      <c r="A61" s="355" t="s">
        <v>52</v>
      </c>
      <c r="B61" s="367"/>
      <c r="C61" s="367"/>
      <c r="D61" s="367"/>
      <c r="E61" s="367"/>
      <c r="F61" s="367"/>
      <c r="G61" s="367"/>
      <c r="H61" s="370"/>
    </row>
    <row r="62" spans="1:8" ht="12" thickBot="1">
      <c r="A62" s="364"/>
      <c r="B62" s="365"/>
      <c r="C62" s="365"/>
      <c r="D62" s="365"/>
      <c r="E62" s="365"/>
      <c r="F62" s="365"/>
      <c r="G62" s="365"/>
      <c r="H62" s="366"/>
    </row>
    <row r="63" spans="1:8" ht="25.5">
      <c r="A63" s="235" t="s">
        <v>138</v>
      </c>
      <c r="B63" s="127"/>
      <c r="C63" s="133"/>
      <c r="D63" s="127"/>
      <c r="E63" s="133"/>
      <c r="F63" s="127"/>
      <c r="G63" s="123"/>
      <c r="H63" s="123"/>
    </row>
    <row r="64" spans="1:8" ht="11.25">
      <c r="A64" s="116"/>
      <c r="B64" s="127"/>
      <c r="C64" s="122"/>
      <c r="D64" s="127"/>
      <c r="E64" s="122"/>
      <c r="F64" s="127"/>
      <c r="G64" s="123"/>
      <c r="H64" s="123"/>
    </row>
    <row r="65" spans="1:8" ht="11.25">
      <c r="A65" s="116" t="s">
        <v>92</v>
      </c>
      <c r="B65" s="127">
        <v>5108</v>
      </c>
      <c r="C65" s="122"/>
      <c r="D65" s="127"/>
      <c r="E65" s="122"/>
      <c r="F65" s="127"/>
      <c r="G65" s="123"/>
      <c r="H65" s="123"/>
    </row>
    <row r="66" spans="1:8" ht="11.25">
      <c r="A66" s="116" t="s">
        <v>93</v>
      </c>
      <c r="B66" s="127">
        <v>27204</v>
      </c>
      <c r="C66" s="122"/>
      <c r="D66" s="127"/>
      <c r="E66" s="122"/>
      <c r="F66" s="127"/>
      <c r="G66" s="123"/>
      <c r="H66" s="123"/>
    </row>
    <row r="67" spans="1:8" ht="11.25">
      <c r="A67" s="116" t="s">
        <v>94</v>
      </c>
      <c r="B67" s="142">
        <v>85592</v>
      </c>
      <c r="C67" s="122"/>
      <c r="D67" s="127"/>
      <c r="E67" s="122"/>
      <c r="F67" s="127"/>
      <c r="G67" s="123"/>
      <c r="H67" s="123"/>
    </row>
    <row r="68" spans="1:8" ht="11.25">
      <c r="A68" s="219" t="s">
        <v>6</v>
      </c>
      <c r="B68" s="142">
        <f>SUM(B65:B67)</f>
        <v>117904</v>
      </c>
      <c r="C68" s="122"/>
      <c r="D68" s="127"/>
      <c r="E68" s="122"/>
      <c r="F68" s="127"/>
      <c r="G68" s="123"/>
      <c r="H68" s="123"/>
    </row>
    <row r="69" spans="1:8" ht="11.25">
      <c r="A69" s="116"/>
      <c r="B69" s="127"/>
      <c r="C69" s="122"/>
      <c r="D69" s="127"/>
      <c r="E69" s="122"/>
      <c r="F69" s="127"/>
      <c r="G69" s="123"/>
      <c r="H69" s="123"/>
    </row>
    <row r="70" spans="1:8" ht="11.25">
      <c r="A70" s="116" t="s">
        <v>7</v>
      </c>
      <c r="B70" s="142">
        <v>0</v>
      </c>
      <c r="C70" s="122"/>
      <c r="D70" s="127"/>
      <c r="E70" s="122"/>
      <c r="F70" s="127"/>
      <c r="G70" s="123"/>
      <c r="H70" s="123"/>
    </row>
    <row r="71" spans="1:8" ht="12" thickBot="1">
      <c r="A71" s="220" t="s">
        <v>2</v>
      </c>
      <c r="B71" s="126">
        <f>'investimenti tecnologico ind.li'!D154</f>
        <v>117904</v>
      </c>
      <c r="C71" s="130">
        <f>'investimenti tecnologico ind.li'!E154</f>
        <v>24043</v>
      </c>
      <c r="D71" s="130">
        <f>'investimenti tecnologico ind.li'!F154</f>
        <v>11408.400000000001</v>
      </c>
      <c r="E71" s="130">
        <f>C71+D71</f>
        <v>35451.4</v>
      </c>
      <c r="F71" s="126">
        <f>'investimenti tecnologico ind.li'!H154</f>
        <v>384</v>
      </c>
      <c r="G71" s="131">
        <v>860</v>
      </c>
      <c r="H71" s="131">
        <v>1370</v>
      </c>
    </row>
    <row r="72" spans="1:8" ht="12.75">
      <c r="A72" s="235" t="s">
        <v>145</v>
      </c>
      <c r="B72" s="133"/>
      <c r="C72" s="121"/>
      <c r="D72" s="127"/>
      <c r="E72" s="133"/>
      <c r="F72" s="127"/>
      <c r="G72" s="123"/>
      <c r="H72" s="123"/>
    </row>
    <row r="73" spans="1:8" ht="11.25">
      <c r="A73" s="116"/>
      <c r="B73" s="122"/>
      <c r="C73" s="121"/>
      <c r="D73" s="127"/>
      <c r="E73" s="122"/>
      <c r="F73" s="127"/>
      <c r="G73" s="123"/>
      <c r="H73" s="123"/>
    </row>
    <row r="74" spans="1:8" ht="11.25">
      <c r="A74" s="116" t="s">
        <v>92</v>
      </c>
      <c r="B74" s="122">
        <v>92</v>
      </c>
      <c r="C74" s="121"/>
      <c r="D74" s="127"/>
      <c r="E74" s="122"/>
      <c r="F74" s="127"/>
      <c r="G74" s="123"/>
      <c r="H74" s="123"/>
    </row>
    <row r="75" spans="1:8" ht="11.25">
      <c r="A75" s="116" t="s">
        <v>93</v>
      </c>
      <c r="B75" s="122">
        <v>1850</v>
      </c>
      <c r="C75" s="121"/>
      <c r="D75" s="127"/>
      <c r="E75" s="122"/>
      <c r="F75" s="127"/>
      <c r="G75" s="123"/>
      <c r="H75" s="123"/>
    </row>
    <row r="76" spans="1:8" ht="11.25">
      <c r="A76" s="116" t="s">
        <v>94</v>
      </c>
      <c r="B76" s="128">
        <v>1345</v>
      </c>
      <c r="C76" s="121"/>
      <c r="D76" s="127"/>
      <c r="E76" s="122"/>
      <c r="F76" s="127"/>
      <c r="G76" s="123"/>
      <c r="H76" s="123"/>
    </row>
    <row r="77" spans="1:8" ht="11.25">
      <c r="A77" s="116" t="s">
        <v>6</v>
      </c>
      <c r="B77" s="128">
        <f>SUM(B74:B76)</f>
        <v>3287</v>
      </c>
      <c r="C77" s="121"/>
      <c r="D77" s="127"/>
      <c r="E77" s="122"/>
      <c r="F77" s="127"/>
      <c r="G77" s="123"/>
      <c r="H77" s="123"/>
    </row>
    <row r="78" spans="1:8" ht="11.25">
      <c r="A78" s="116"/>
      <c r="B78" s="122"/>
      <c r="C78" s="121"/>
      <c r="D78" s="127"/>
      <c r="E78" s="122"/>
      <c r="F78" s="127"/>
      <c r="G78" s="123"/>
      <c r="H78" s="123"/>
    </row>
    <row r="79" spans="1:8" ht="11.25">
      <c r="A79" s="116" t="s">
        <v>7</v>
      </c>
      <c r="B79" s="128">
        <v>0</v>
      </c>
      <c r="C79" s="121"/>
      <c r="D79" s="127"/>
      <c r="E79" s="122"/>
      <c r="F79" s="127"/>
      <c r="G79" s="123"/>
      <c r="H79" s="123"/>
    </row>
    <row r="80" spans="1:8" ht="12.75" customHeight="1" thickBot="1">
      <c r="A80" s="129" t="s">
        <v>2</v>
      </c>
      <c r="B80" s="387">
        <f>SUM(B77:B79)</f>
        <v>3287</v>
      </c>
      <c r="C80" s="126">
        <f>'centri di ricerca'!E27</f>
        <v>1972.2</v>
      </c>
      <c r="D80" s="126">
        <f>'centri di ricerca'!F27</f>
        <v>80.1</v>
      </c>
      <c r="E80" s="130">
        <f>'centri di ricerca'!G27</f>
        <v>2052.3</v>
      </c>
      <c r="F80" s="126">
        <f>'centri di ricerca'!H27</f>
        <v>36.9</v>
      </c>
      <c r="G80" s="131">
        <v>15</v>
      </c>
      <c r="H80" s="131">
        <v>15</v>
      </c>
    </row>
    <row r="81" spans="1:8" ht="12.75">
      <c r="A81" s="234" t="s">
        <v>146</v>
      </c>
      <c r="B81" s="133"/>
      <c r="C81" s="122"/>
      <c r="D81" s="127"/>
      <c r="E81" s="122"/>
      <c r="F81" s="127"/>
      <c r="G81" s="123"/>
      <c r="H81" s="123"/>
    </row>
    <row r="82" spans="1:8" ht="11.25">
      <c r="A82" s="221"/>
      <c r="B82" s="122"/>
      <c r="C82" s="122"/>
      <c r="D82" s="127"/>
      <c r="E82" s="122"/>
      <c r="F82" s="127"/>
      <c r="G82" s="123"/>
      <c r="H82" s="123"/>
    </row>
    <row r="83" spans="1:8" ht="11.25">
      <c r="A83" s="132" t="s">
        <v>99</v>
      </c>
      <c r="B83" s="122">
        <f>formazione!D33</f>
        <v>132</v>
      </c>
      <c r="C83" s="122"/>
      <c r="D83" s="127"/>
      <c r="E83" s="122"/>
      <c r="F83" s="127"/>
      <c r="G83" s="123"/>
      <c r="H83" s="123"/>
    </row>
    <row r="84" spans="1:8" ht="11.25">
      <c r="A84" s="132" t="s">
        <v>100</v>
      </c>
      <c r="B84" s="122">
        <f>formazione!D34</f>
        <v>3.8</v>
      </c>
      <c r="C84" s="122"/>
      <c r="D84" s="127"/>
      <c r="E84" s="122"/>
      <c r="F84" s="127"/>
      <c r="G84" s="123"/>
      <c r="H84" s="123"/>
    </row>
    <row r="85" spans="1:8" ht="11.25">
      <c r="A85" s="132" t="s">
        <v>101</v>
      </c>
      <c r="B85" s="122">
        <f>formazione!D35</f>
        <v>254.1</v>
      </c>
      <c r="C85" s="122"/>
      <c r="D85" s="127"/>
      <c r="E85" s="122"/>
      <c r="F85" s="127"/>
      <c r="G85" s="123"/>
      <c r="H85" s="123"/>
    </row>
    <row r="86" spans="1:8" ht="11.25">
      <c r="A86" s="132" t="s">
        <v>102</v>
      </c>
      <c r="B86" s="122">
        <f>formazione!D36</f>
        <v>221.2</v>
      </c>
      <c r="C86" s="122"/>
      <c r="D86" s="127"/>
      <c r="E86" s="122"/>
      <c r="F86" s="127"/>
      <c r="G86" s="123"/>
      <c r="H86" s="123"/>
    </row>
    <row r="87" spans="1:8" ht="11.25">
      <c r="A87" s="132" t="s">
        <v>63</v>
      </c>
      <c r="B87" s="122">
        <f>formazione!D37</f>
        <v>35.7</v>
      </c>
      <c r="C87" s="122"/>
      <c r="D87" s="127"/>
      <c r="E87" s="122"/>
      <c r="F87" s="127"/>
      <c r="G87" s="123"/>
      <c r="H87" s="123"/>
    </row>
    <row r="88" spans="1:8" ht="11.25">
      <c r="A88" s="132"/>
      <c r="B88" s="128"/>
      <c r="C88" s="122"/>
      <c r="D88" s="127"/>
      <c r="E88" s="122"/>
      <c r="F88" s="127"/>
      <c r="G88" s="123"/>
      <c r="H88" s="123"/>
    </row>
    <row r="89" spans="1:8" ht="14.25" customHeight="1" thickBot="1">
      <c r="A89" s="125" t="s">
        <v>2</v>
      </c>
      <c r="B89" s="130">
        <f>SUM(B83:B87)</f>
        <v>646.8</v>
      </c>
      <c r="C89" s="126">
        <f>formazione!E39</f>
        <v>452.8</v>
      </c>
      <c r="D89" s="126">
        <v>0</v>
      </c>
      <c r="E89" s="130">
        <f>SUM(C89:D89)</f>
        <v>452.8</v>
      </c>
      <c r="F89" s="126">
        <f>formazione!F39</f>
        <v>6.5</v>
      </c>
      <c r="G89" s="131"/>
      <c r="H89" s="131"/>
    </row>
    <row r="90" spans="1:8" ht="16.5" thickBot="1">
      <c r="A90" s="222" t="s">
        <v>45</v>
      </c>
      <c r="B90" s="137">
        <f aca="true" t="shared" si="1" ref="B90:H90">B89+B80+B71</f>
        <v>121837.8</v>
      </c>
      <c r="C90" s="136">
        <f t="shared" si="1"/>
        <v>26468</v>
      </c>
      <c r="D90" s="137">
        <f t="shared" si="1"/>
        <v>11488.500000000002</v>
      </c>
      <c r="E90" s="136">
        <f t="shared" si="1"/>
        <v>37956.5</v>
      </c>
      <c r="F90" s="137">
        <f t="shared" si="1"/>
        <v>427.4</v>
      </c>
      <c r="G90" s="138">
        <f t="shared" si="1"/>
        <v>875</v>
      </c>
      <c r="H90" s="138">
        <f t="shared" si="1"/>
        <v>1385</v>
      </c>
    </row>
    <row r="91" spans="1:8" ht="11.25">
      <c r="A91" s="143"/>
      <c r="B91" s="127"/>
      <c r="C91" s="127"/>
      <c r="D91" s="127"/>
      <c r="E91" s="127"/>
      <c r="F91" s="127"/>
      <c r="G91" s="140"/>
      <c r="H91" s="140"/>
    </row>
    <row r="92" spans="1:6" ht="22.5" customHeight="1" thickBot="1">
      <c r="A92" s="145"/>
      <c r="B92" s="146"/>
      <c r="F92" s="112"/>
    </row>
    <row r="93" spans="1:8" ht="12.75" customHeight="1">
      <c r="A93" s="373" t="s">
        <v>0</v>
      </c>
      <c r="B93" s="376" t="s">
        <v>109</v>
      </c>
      <c r="C93" s="115"/>
      <c r="D93" s="115"/>
      <c r="E93" s="376" t="s">
        <v>112</v>
      </c>
      <c r="F93" s="378" t="s">
        <v>143</v>
      </c>
      <c r="G93" s="369" t="s">
        <v>139</v>
      </c>
      <c r="H93" s="370"/>
    </row>
    <row r="94" spans="1:8" ht="12.75" customHeight="1">
      <c r="A94" s="374"/>
      <c r="B94" s="377"/>
      <c r="C94" s="117" t="s">
        <v>8</v>
      </c>
      <c r="D94" s="117" t="s">
        <v>8</v>
      </c>
      <c r="E94" s="377"/>
      <c r="F94" s="277"/>
      <c r="G94" s="371"/>
      <c r="H94" s="372"/>
    </row>
    <row r="95" spans="1:8" ht="12.75" customHeight="1" thickBot="1">
      <c r="A95" s="374"/>
      <c r="B95" s="377"/>
      <c r="C95" s="117" t="s">
        <v>9</v>
      </c>
      <c r="D95" s="117" t="s">
        <v>10</v>
      </c>
      <c r="E95" s="377"/>
      <c r="F95" s="277"/>
      <c r="G95" s="371"/>
      <c r="H95" s="372"/>
    </row>
    <row r="96" spans="1:8" ht="15" customHeight="1" thickBot="1">
      <c r="A96" s="375"/>
      <c r="B96" s="223" t="s">
        <v>157</v>
      </c>
      <c r="C96" s="224" t="s">
        <v>18</v>
      </c>
      <c r="D96" s="224" t="s">
        <v>18</v>
      </c>
      <c r="E96" s="224" t="s">
        <v>158</v>
      </c>
      <c r="F96" s="225" t="s">
        <v>158</v>
      </c>
      <c r="G96" s="214" t="s">
        <v>17</v>
      </c>
      <c r="H96" s="215" t="s">
        <v>85</v>
      </c>
    </row>
    <row r="97" spans="1:8" ht="15">
      <c r="A97" s="363" t="s">
        <v>147</v>
      </c>
      <c r="B97" s="367"/>
      <c r="C97" s="367"/>
      <c r="D97" s="367"/>
      <c r="E97" s="367"/>
      <c r="F97" s="367"/>
      <c r="G97" s="388"/>
      <c r="H97" s="252"/>
    </row>
    <row r="98" spans="1:8" ht="13.5" thickBot="1">
      <c r="A98" s="364"/>
      <c r="B98" s="365"/>
      <c r="C98" s="365"/>
      <c r="D98" s="365"/>
      <c r="E98" s="365"/>
      <c r="F98" s="365"/>
      <c r="G98" s="241"/>
      <c r="H98" s="249"/>
    </row>
    <row r="99" spans="1:8" ht="12.75">
      <c r="A99" s="231" t="s">
        <v>148</v>
      </c>
      <c r="B99" s="127"/>
      <c r="C99" s="133"/>
      <c r="D99" s="127"/>
      <c r="E99" s="122"/>
      <c r="F99" s="127"/>
      <c r="G99" s="123"/>
      <c r="H99" s="123"/>
    </row>
    <row r="100" spans="1:8" ht="11.25">
      <c r="A100" s="116"/>
      <c r="B100" s="127"/>
      <c r="C100" s="122"/>
      <c r="D100" s="127"/>
      <c r="E100" s="122"/>
      <c r="F100" s="127"/>
      <c r="G100" s="123"/>
      <c r="H100" s="123"/>
    </row>
    <row r="101" spans="1:8" ht="12" thickBot="1">
      <c r="A101" s="129" t="s">
        <v>2</v>
      </c>
      <c r="B101" s="126">
        <f>'progetti di ricerca'!D52</f>
        <v>2025.2000000000003</v>
      </c>
      <c r="C101" s="130">
        <f>'progetti di ricerca'!E52</f>
        <v>1620.2</v>
      </c>
      <c r="D101" s="126">
        <v>0</v>
      </c>
      <c r="E101" s="130">
        <f>SUM(C101:D101)</f>
        <v>1620.2</v>
      </c>
      <c r="F101" s="126">
        <f>'progetti di ricerca'!F52</f>
        <v>16.8</v>
      </c>
      <c r="G101" s="131"/>
      <c r="H101" s="131"/>
    </row>
    <row r="102" spans="1:8" ht="16.5" thickBot="1">
      <c r="A102" s="226" t="s">
        <v>95</v>
      </c>
      <c r="B102" s="137">
        <f aca="true" t="shared" si="2" ref="B102:H102">B101</f>
        <v>2025.2000000000003</v>
      </c>
      <c r="C102" s="136">
        <f t="shared" si="2"/>
        <v>1620.2</v>
      </c>
      <c r="D102" s="137">
        <f t="shared" si="2"/>
        <v>0</v>
      </c>
      <c r="E102" s="136">
        <f t="shared" si="2"/>
        <v>1620.2</v>
      </c>
      <c r="F102" s="137">
        <f t="shared" si="2"/>
        <v>16.8</v>
      </c>
      <c r="G102" s="138">
        <f t="shared" si="2"/>
        <v>0</v>
      </c>
      <c r="H102" s="138">
        <f t="shared" si="2"/>
        <v>0</v>
      </c>
    </row>
    <row r="103" spans="1:8" ht="11.25" customHeight="1" thickBot="1">
      <c r="A103" s="368"/>
      <c r="B103" s="348"/>
      <c r="C103" s="348"/>
      <c r="D103" s="348"/>
      <c r="E103" s="348"/>
      <c r="F103" s="348"/>
      <c r="G103" s="348"/>
      <c r="H103" s="349"/>
    </row>
    <row r="104" spans="1:8" s="227" customFormat="1" ht="13.5" customHeight="1">
      <c r="A104" s="363" t="s">
        <v>37</v>
      </c>
      <c r="B104" s="367"/>
      <c r="C104" s="367"/>
      <c r="D104" s="367"/>
      <c r="E104" s="367"/>
      <c r="F104" s="367"/>
      <c r="G104" s="367"/>
      <c r="H104" s="370"/>
    </row>
    <row r="105" spans="1:8" ht="12" thickBot="1">
      <c r="A105" s="364"/>
      <c r="B105" s="365"/>
      <c r="C105" s="365"/>
      <c r="D105" s="365"/>
      <c r="E105" s="365"/>
      <c r="F105" s="365"/>
      <c r="G105" s="365"/>
      <c r="H105" s="366"/>
    </row>
    <row r="106" spans="1:8" ht="12.75">
      <c r="A106" s="233" t="s">
        <v>50</v>
      </c>
      <c r="B106" s="133"/>
      <c r="C106" s="134"/>
      <c r="D106" s="127"/>
      <c r="E106" s="122"/>
      <c r="F106" s="127"/>
      <c r="G106" s="123"/>
      <c r="H106" s="123"/>
    </row>
    <row r="107" spans="1:8" ht="11.25">
      <c r="A107" s="132"/>
      <c r="B107" s="122"/>
      <c r="C107" s="121"/>
      <c r="D107" s="127"/>
      <c r="E107" s="122"/>
      <c r="F107" s="127"/>
      <c r="G107" s="123"/>
      <c r="H107" s="123"/>
    </row>
    <row r="108" spans="1:8" ht="11.25">
      <c r="A108" s="132" t="s">
        <v>92</v>
      </c>
      <c r="B108" s="122">
        <v>23</v>
      </c>
      <c r="C108" s="121"/>
      <c r="D108" s="127"/>
      <c r="E108" s="122"/>
      <c r="F108" s="127"/>
      <c r="G108" s="123"/>
      <c r="H108" s="123"/>
    </row>
    <row r="109" spans="1:8" ht="11.25">
      <c r="A109" s="132" t="s">
        <v>107</v>
      </c>
      <c r="B109" s="122">
        <v>0</v>
      </c>
      <c r="C109" s="121"/>
      <c r="D109" s="127"/>
      <c r="E109" s="122"/>
      <c r="F109" s="127"/>
      <c r="G109" s="123"/>
      <c r="H109" s="123"/>
    </row>
    <row r="110" spans="1:8" ht="11.25">
      <c r="A110" s="132" t="s">
        <v>108</v>
      </c>
      <c r="B110" s="128">
        <v>1927</v>
      </c>
      <c r="C110" s="121"/>
      <c r="D110" s="127"/>
      <c r="E110" s="122"/>
      <c r="F110" s="127"/>
      <c r="G110" s="123"/>
      <c r="H110" s="123"/>
    </row>
    <row r="111" spans="1:8" ht="11.25">
      <c r="A111" s="132"/>
      <c r="B111" s="122"/>
      <c r="C111" s="121"/>
      <c r="D111" s="127"/>
      <c r="E111" s="122"/>
      <c r="F111" s="127"/>
      <c r="G111" s="123"/>
      <c r="H111" s="123"/>
    </row>
    <row r="112" spans="1:8" ht="12.75" customHeight="1" thickBot="1">
      <c r="A112" s="125" t="s">
        <v>2</v>
      </c>
      <c r="B112" s="130">
        <f>SUM(B108:B110)</f>
        <v>1950</v>
      </c>
      <c r="C112" s="135">
        <f>'centri di ricerca'!E38</f>
        <v>1170</v>
      </c>
      <c r="D112" s="126">
        <f>'centri di ricerca'!F38</f>
        <v>0</v>
      </c>
      <c r="E112" s="130">
        <f>SUM(C112:D112)</f>
        <v>1170</v>
      </c>
      <c r="F112" s="126">
        <f>'centri di ricerca'!H38</f>
        <v>29.9</v>
      </c>
      <c r="G112" s="131">
        <v>16</v>
      </c>
      <c r="H112" s="131">
        <v>16</v>
      </c>
    </row>
    <row r="113" spans="1:8" ht="12.75">
      <c r="A113" s="232" t="s">
        <v>148</v>
      </c>
      <c r="B113" s="127"/>
      <c r="C113" s="133"/>
      <c r="D113" s="127"/>
      <c r="E113" s="122"/>
      <c r="F113" s="127"/>
      <c r="G113" s="123"/>
      <c r="H113" s="123"/>
    </row>
    <row r="114" spans="1:8" ht="11.25">
      <c r="A114" s="116"/>
      <c r="B114" s="127"/>
      <c r="C114" s="122"/>
      <c r="D114" s="127"/>
      <c r="E114" s="122"/>
      <c r="F114" s="127"/>
      <c r="G114" s="123"/>
      <c r="H114" s="123"/>
    </row>
    <row r="115" spans="1:8" ht="11.25">
      <c r="A115" s="116" t="s">
        <v>65</v>
      </c>
      <c r="B115" s="127">
        <f>'progetti di ricerca'!D62+'progetti di ricerca'!D76</f>
        <v>2303</v>
      </c>
      <c r="C115" s="122"/>
      <c r="D115" s="127"/>
      <c r="E115" s="122"/>
      <c r="F115" s="127"/>
      <c r="G115" s="123"/>
      <c r="H115" s="123"/>
    </row>
    <row r="116" spans="1:8" ht="11.25">
      <c r="A116" s="116" t="s">
        <v>66</v>
      </c>
      <c r="B116" s="127">
        <f>'progetti di ricerca'!D63+'progetti di ricerca'!D77</f>
        <v>177</v>
      </c>
      <c r="C116" s="122"/>
      <c r="D116" s="127"/>
      <c r="E116" s="122"/>
      <c r="F116" s="127"/>
      <c r="G116" s="123"/>
      <c r="H116" s="123"/>
    </row>
    <row r="117" spans="1:8" ht="11.25">
      <c r="A117" s="116" t="s">
        <v>67</v>
      </c>
      <c r="B117" s="127">
        <f>'progetti di ricerca'!D64+'progetti di ricerca'!D78</f>
        <v>150</v>
      </c>
      <c r="C117" s="122"/>
      <c r="D117" s="127"/>
      <c r="E117" s="122"/>
      <c r="F117" s="127"/>
      <c r="G117" s="123"/>
      <c r="H117" s="123"/>
    </row>
    <row r="118" spans="1:8" ht="11.25">
      <c r="A118" s="116" t="s">
        <v>68</v>
      </c>
      <c r="B118" s="127">
        <f>'progetti di ricerca'!D65+'progetti di ricerca'!D79</f>
        <v>30</v>
      </c>
      <c r="C118" s="122"/>
      <c r="D118" s="127"/>
      <c r="E118" s="122"/>
      <c r="F118" s="127"/>
      <c r="G118" s="123"/>
      <c r="H118" s="123"/>
    </row>
    <row r="119" spans="1:8" ht="11.25">
      <c r="A119" s="116" t="s">
        <v>69</v>
      </c>
      <c r="B119" s="127">
        <f>'progetti di ricerca'!D66+'progetti di ricerca'!D80</f>
        <v>2933</v>
      </c>
      <c r="C119" s="122"/>
      <c r="D119" s="127"/>
      <c r="E119" s="122"/>
      <c r="F119" s="127"/>
      <c r="G119" s="123"/>
      <c r="H119" s="123"/>
    </row>
    <row r="120" spans="1:8" ht="11.25">
      <c r="A120" s="116" t="s">
        <v>70</v>
      </c>
      <c r="B120" s="127">
        <f>'progetti di ricerca'!D67+'progetti di ricerca'!D81</f>
        <v>80</v>
      </c>
      <c r="C120" s="122"/>
      <c r="D120" s="127"/>
      <c r="E120" s="122"/>
      <c r="F120" s="127"/>
      <c r="G120" s="123"/>
      <c r="H120" s="123"/>
    </row>
    <row r="121" spans="1:8" ht="11.25">
      <c r="A121" s="116" t="s">
        <v>103</v>
      </c>
      <c r="B121" s="127">
        <f>'progetti di ricerca'!D68+'progetti di ricerca'!D82</f>
        <v>4100</v>
      </c>
      <c r="C121" s="122"/>
      <c r="D121" s="127"/>
      <c r="E121" s="122"/>
      <c r="F121" s="127"/>
      <c r="G121" s="123"/>
      <c r="H121" s="123"/>
    </row>
    <row r="122" spans="1:8" ht="11.25">
      <c r="A122" s="116" t="s">
        <v>72</v>
      </c>
      <c r="B122" s="127">
        <f>'progetti di ricerca'!D69+'progetti di ricerca'!D83</f>
        <v>2342</v>
      </c>
      <c r="C122" s="122"/>
      <c r="D122" s="127"/>
      <c r="E122" s="122"/>
      <c r="F122" s="127"/>
      <c r="G122" s="123"/>
      <c r="H122" s="123"/>
    </row>
    <row r="123" spans="1:8" ht="11.25">
      <c r="A123" s="116" t="s">
        <v>77</v>
      </c>
      <c r="B123" s="127">
        <f>'progetti di ricerca'!D70+'progetti di ricerca'!D84</f>
        <v>0</v>
      </c>
      <c r="C123" s="122"/>
      <c r="D123" s="127"/>
      <c r="E123" s="122"/>
      <c r="F123" s="127"/>
      <c r="G123" s="123"/>
      <c r="H123" s="123"/>
    </row>
    <row r="124" spans="1:8" ht="11.25">
      <c r="A124" s="116" t="s">
        <v>73</v>
      </c>
      <c r="B124" s="127">
        <f>'progetti di ricerca'!D71+'progetti di ricerca'!D85</f>
        <v>577</v>
      </c>
      <c r="C124" s="122"/>
      <c r="D124" s="127"/>
      <c r="E124" s="122"/>
      <c r="F124" s="127"/>
      <c r="G124" s="123"/>
      <c r="H124" s="123"/>
    </row>
    <row r="125" spans="1:8" ht="11.25">
      <c r="A125" s="116"/>
      <c r="B125" s="142"/>
      <c r="C125" s="122"/>
      <c r="D125" s="127"/>
      <c r="E125" s="122"/>
      <c r="F125" s="127"/>
      <c r="G125" s="123"/>
      <c r="H125" s="123"/>
    </row>
    <row r="126" spans="1:8" ht="14.25" customHeight="1" thickBot="1">
      <c r="A126" s="129" t="s">
        <v>2</v>
      </c>
      <c r="B126" s="126">
        <f>SUM(B115:B124)</f>
        <v>12692</v>
      </c>
      <c r="C126" s="130">
        <f>'progetti di ricerca'!E73+'progetti di ricerca'!E87</f>
        <v>10153.6</v>
      </c>
      <c r="D126" s="126">
        <v>0</v>
      </c>
      <c r="E126" s="130">
        <v>10153.6</v>
      </c>
      <c r="F126" s="126">
        <f>'progetti di ricerca'!F73+'progetti di ricerca'!F87</f>
        <v>53.9</v>
      </c>
      <c r="G126" s="131">
        <v>0</v>
      </c>
      <c r="H126" s="131">
        <v>0</v>
      </c>
    </row>
    <row r="127" spans="1:8" ht="16.5" thickBot="1">
      <c r="A127" s="226" t="s">
        <v>53</v>
      </c>
      <c r="B127" s="137">
        <f aca="true" t="shared" si="3" ref="B127:H127">B126+B112</f>
        <v>14642</v>
      </c>
      <c r="C127" s="136">
        <f t="shared" si="3"/>
        <v>11323.6</v>
      </c>
      <c r="D127" s="137">
        <f t="shared" si="3"/>
        <v>0</v>
      </c>
      <c r="E127" s="136">
        <f t="shared" si="3"/>
        <v>11323.6</v>
      </c>
      <c r="F127" s="137">
        <f t="shared" si="3"/>
        <v>83.8</v>
      </c>
      <c r="G127" s="141">
        <f t="shared" si="3"/>
        <v>16</v>
      </c>
      <c r="H127" s="138">
        <f t="shared" si="3"/>
        <v>16</v>
      </c>
    </row>
    <row r="128" spans="1:8" s="143" customFormat="1" ht="12" thickBot="1">
      <c r="A128" s="389"/>
      <c r="B128" s="137"/>
      <c r="C128" s="137"/>
      <c r="D128" s="137"/>
      <c r="E128" s="137"/>
      <c r="F128" s="137"/>
      <c r="G128" s="390"/>
      <c r="H128" s="141"/>
    </row>
    <row r="129" spans="1:8" ht="11.25">
      <c r="A129" s="355" t="s">
        <v>54</v>
      </c>
      <c r="B129" s="356"/>
      <c r="C129" s="356"/>
      <c r="D129" s="356"/>
      <c r="E129" s="356"/>
      <c r="F129" s="356"/>
      <c r="G129" s="356"/>
      <c r="H129" s="357"/>
    </row>
    <row r="130" spans="1:8" ht="12" thickBot="1">
      <c r="A130" s="358"/>
      <c r="B130" s="359"/>
      <c r="C130" s="359"/>
      <c r="D130" s="359"/>
      <c r="E130" s="359"/>
      <c r="F130" s="359"/>
      <c r="G130" s="359"/>
      <c r="H130" s="360"/>
    </row>
    <row r="131" spans="1:8" ht="12.75">
      <c r="A131" s="233" t="s">
        <v>142</v>
      </c>
      <c r="B131" s="133"/>
      <c r="C131" s="134"/>
      <c r="D131" s="127"/>
      <c r="E131" s="122"/>
      <c r="F131" s="127"/>
      <c r="G131" s="123"/>
      <c r="H131" s="123"/>
    </row>
    <row r="132" spans="1:8" ht="11.25">
      <c r="A132" s="132"/>
      <c r="B132" s="122"/>
      <c r="C132" s="121"/>
      <c r="D132" s="127"/>
      <c r="E132" s="122"/>
      <c r="F132" s="127"/>
      <c r="G132" s="123"/>
      <c r="H132" s="123"/>
    </row>
    <row r="133" spans="1:8" ht="14.25" customHeight="1" thickBot="1">
      <c r="A133" s="125" t="s">
        <v>2</v>
      </c>
      <c r="B133" s="130">
        <f>'progetti di ricerca'!D104</f>
        <v>9892</v>
      </c>
      <c r="C133" s="135">
        <f>'progetti di ricerca'!E104</f>
        <v>7913.6</v>
      </c>
      <c r="D133" s="126">
        <v>0</v>
      </c>
      <c r="E133" s="130">
        <f>SUM(C133:D133)</f>
        <v>7913.6</v>
      </c>
      <c r="F133" s="126">
        <f>'progetti di ricerca'!F104</f>
        <v>51.3</v>
      </c>
      <c r="G133" s="131">
        <v>0</v>
      </c>
      <c r="H133" s="131">
        <v>0</v>
      </c>
    </row>
    <row r="134" spans="1:8" ht="16.5" thickBot="1">
      <c r="A134" s="222" t="s">
        <v>96</v>
      </c>
      <c r="B134" s="126">
        <f aca="true" t="shared" si="4" ref="B134:H134">B133</f>
        <v>9892</v>
      </c>
      <c r="C134" s="136">
        <f t="shared" si="4"/>
        <v>7913.6</v>
      </c>
      <c r="D134" s="137">
        <f t="shared" si="4"/>
        <v>0</v>
      </c>
      <c r="E134" s="136">
        <f t="shared" si="4"/>
        <v>7913.6</v>
      </c>
      <c r="F134" s="137">
        <f t="shared" si="4"/>
        <v>51.3</v>
      </c>
      <c r="G134" s="138">
        <f t="shared" si="4"/>
        <v>0</v>
      </c>
      <c r="H134" s="138">
        <f t="shared" si="4"/>
        <v>0</v>
      </c>
    </row>
    <row r="135" spans="1:8" ht="12" thickBot="1">
      <c r="A135" s="389"/>
      <c r="B135" s="137"/>
      <c r="C135" s="137"/>
      <c r="D135" s="137"/>
      <c r="E135" s="137"/>
      <c r="F135" s="137"/>
      <c r="G135" s="390"/>
      <c r="H135" s="141"/>
    </row>
    <row r="136" spans="1:8" ht="11.25" customHeight="1">
      <c r="A136" s="361" t="s">
        <v>55</v>
      </c>
      <c r="B136" s="133"/>
      <c r="C136" s="124"/>
      <c r="D136" s="133"/>
      <c r="E136" s="124"/>
      <c r="F136" s="133"/>
      <c r="G136" s="144"/>
      <c r="H136" s="144"/>
    </row>
    <row r="137" spans="1:8" ht="11.25" customHeight="1">
      <c r="A137" s="362"/>
      <c r="B137" s="228">
        <f aca="true" t="shared" si="5" ref="B137:H137">B134+B127+B102+B90+B60+B38</f>
        <v>1233542.3</v>
      </c>
      <c r="C137" s="229" t="e">
        <f t="shared" si="5"/>
        <v>#VALUE!</v>
      </c>
      <c r="D137" s="229">
        <f t="shared" si="5"/>
        <v>120976.3</v>
      </c>
      <c r="E137" s="229">
        <f t="shared" si="5"/>
        <v>369288</v>
      </c>
      <c r="F137" s="229">
        <f t="shared" si="5"/>
        <v>1793.1999999999998</v>
      </c>
      <c r="G137" s="230">
        <f t="shared" si="5"/>
        <v>2050</v>
      </c>
      <c r="H137" s="230">
        <f t="shared" si="5"/>
        <v>3811</v>
      </c>
    </row>
    <row r="138" spans="1:8" ht="11.25" customHeight="1" thickBot="1">
      <c r="A138" s="125"/>
      <c r="B138" s="130"/>
      <c r="C138" s="126"/>
      <c r="D138" s="130"/>
      <c r="E138" s="126"/>
      <c r="F138" s="130"/>
      <c r="G138" s="131"/>
      <c r="H138" s="131"/>
    </row>
  </sheetData>
  <mergeCells count="23">
    <mergeCell ref="G5:H7"/>
    <mergeCell ref="G41:H43"/>
    <mergeCell ref="A41:A44"/>
    <mergeCell ref="B41:B43"/>
    <mergeCell ref="E41:E43"/>
    <mergeCell ref="F41:F43"/>
    <mergeCell ref="A9:F10"/>
    <mergeCell ref="A45:F46"/>
    <mergeCell ref="G93:H95"/>
    <mergeCell ref="A5:A8"/>
    <mergeCell ref="B5:B7"/>
    <mergeCell ref="E5:E7"/>
    <mergeCell ref="A93:A96"/>
    <mergeCell ref="B93:B95"/>
    <mergeCell ref="E93:E95"/>
    <mergeCell ref="F93:F95"/>
    <mergeCell ref="F5:F7"/>
    <mergeCell ref="A61:H62"/>
    <mergeCell ref="A129:H130"/>
    <mergeCell ref="A136:A137"/>
    <mergeCell ref="A104:H105"/>
    <mergeCell ref="A103:H103"/>
    <mergeCell ref="A97:F98"/>
  </mergeCells>
  <printOptions horizontalCentered="1"/>
  <pageMargins left="0.7874015748031497" right="0.7874015748031497" top="2.362204724409449" bottom="0.7874015748031497" header="1.968503937007874" footer="0.5118110236220472"/>
  <pageSetup horizontalDpi="300" verticalDpi="300" orientation="portrait" paperSize="9" scale="90" r:id="rId1"/>
  <headerFooter alignWithMargins="0">
    <oddHeader>&amp;LCONTRATTO DI PROGRAMMA GRUPPO ENI
&amp;UTabelle riassuntive&amp;C
&amp;R
&amp;8Tabella 5</oddHeader>
    <oddFooter>&amp;C&amp;A&amp;RPagina &amp;P</oddFooter>
  </headerFooter>
  <rowBreaks count="2" manualBreakCount="2">
    <brk id="3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GiordanoF</dc:creator>
  <cp:keywords/>
  <dc:description/>
  <cp:lastModifiedBy>DSauda</cp:lastModifiedBy>
  <cp:lastPrinted>2000-09-19T12:49:08Z</cp:lastPrinted>
  <dcterms:created xsi:type="dcterms:W3CDTF">2000-02-09T10:02:30Z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