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85" firstSheet="1" activeTab="2"/>
  </bookViews>
  <sheets>
    <sheet name="art.9 mutui att." sheetId="1" r:id="rId1"/>
    <sheet name="art.10 mutui att." sheetId="2" r:id="rId2"/>
    <sheet name="art.9 progetti" sheetId="3" r:id="rId3"/>
    <sheet name="art.10 progetti" sheetId="4" r:id="rId4"/>
  </sheets>
  <definedNames>
    <definedName name="_xlnm.Print_Area" localSheetId="1">'art.10 mutui att.'!$A$1:$L$65</definedName>
    <definedName name="_xlnm.Print_Area" localSheetId="3">'art.10 progetti'!$A$1:$P$118</definedName>
    <definedName name="_xlnm.Print_Area" localSheetId="0">'art.9 mutui att.'!$A$1:$L$114</definedName>
    <definedName name="_xlnm.Print_Area" localSheetId="2">'art.9 progetti'!$A$1:$O$316</definedName>
    <definedName name="_xlnm.Print_Titles" localSheetId="1">'art.10 mutui att.'!$A:$L,'art.10 mutui att.'!$1:$2</definedName>
    <definedName name="_xlnm.Print_Titles" localSheetId="3">'art.10 progetti'!$A:$P,'art.10 progetti'!$1:$1</definedName>
    <definedName name="_xlnm.Print_Titles" localSheetId="0">'art.9 mutui att.'!$A:$L,'art.9 mutui att.'!$1:$1</definedName>
    <definedName name="_xlnm.Print_Titles" localSheetId="2">'art.9 progetti'!$A:$O,'art.9 progetti'!$1:$1</definedName>
  </definedNames>
  <calcPr fullCalcOnLoad="1"/>
</workbook>
</file>

<file path=xl/sharedStrings.xml><?xml version="1.0" encoding="utf-8"?>
<sst xmlns="http://schemas.openxmlformats.org/spreadsheetml/2006/main" count="1022" uniqueCount="332">
  <si>
    <t>N</t>
  </si>
  <si>
    <t>REGIONE</t>
  </si>
  <si>
    <t>Legge di spesa</t>
  </si>
  <si>
    <t>Finanziamento assegnato con delibera CIPE</t>
  </si>
  <si>
    <t>Limite impegno CIPE</t>
  </si>
  <si>
    <t>Costo progetto approvato TRASPORTI</t>
  </si>
  <si>
    <t>Importo mutuo concesso</t>
  </si>
  <si>
    <t>Importo annuale rata</t>
  </si>
  <si>
    <t>Piemonte</t>
  </si>
  <si>
    <t>Lombardia</t>
  </si>
  <si>
    <t>20.11.95 21.04.99 1.02.01</t>
  </si>
  <si>
    <t>Liguria</t>
  </si>
  <si>
    <t>Costo complessivo del progetto comprensivo di ulteriori interventi ancora da finanziare</t>
  </si>
  <si>
    <t>30/1998</t>
  </si>
  <si>
    <t xml:space="preserve"> 22.06.00 1.02.01</t>
  </si>
  <si>
    <t>448/1998</t>
  </si>
  <si>
    <t>FE-Codigoro alla linea FS FE-Rimini</t>
  </si>
  <si>
    <t>Toscana</t>
  </si>
  <si>
    <t>8.05.1996  21.4.1999 1.02.01</t>
  </si>
  <si>
    <t>611/1996</t>
  </si>
  <si>
    <t>mutuo ancora da concedere</t>
  </si>
  <si>
    <t>Umbria</t>
  </si>
  <si>
    <t>19.11.98 21.04.99 1.02.01</t>
  </si>
  <si>
    <t>Lazio</t>
  </si>
  <si>
    <t>472/1999</t>
  </si>
  <si>
    <t xml:space="preserve">20.11.95  1.02.01 </t>
  </si>
  <si>
    <t>20.11.95 21.04.99 1.02.01 15.11.01</t>
  </si>
  <si>
    <t>Campania</t>
  </si>
  <si>
    <t>27.11.96 21.04.99 1.02.01</t>
  </si>
  <si>
    <t>SOGGETTO RICHIEDENTE/
INTERVENTO</t>
  </si>
  <si>
    <t>Comune di Milano
Prolungamento M3 Zara-Maciachini</t>
  </si>
  <si>
    <t>Comune di Milano
Tranvia Abbiategrasso-Duomo</t>
  </si>
  <si>
    <t>Comune di Ferrara
Impianto ferroviario affian.to linea</t>
  </si>
  <si>
    <t>Comune di Spoleto
Percorsi meccanizzati mobilità alternativa</t>
  </si>
  <si>
    <t>Comune di Roma
Ampliamento deposito Osteria del Curato</t>
  </si>
  <si>
    <t>Comune di Roma
Nuovo nodo Termini</t>
  </si>
  <si>
    <t>Comune di Roma
Tranvia veloce Gianicolense</t>
  </si>
  <si>
    <t xml:space="preserve">Comune di Roma
Intervento complessivo Parco rotabili linea A,  B e B1 </t>
  </si>
  <si>
    <t>Comune di Napoli
Funicolare di Chiaia</t>
  </si>
  <si>
    <t>Comune di Torino
Metropolitana leggera automatica linea 1 - Porta  Nuova-Campo Volo</t>
  </si>
  <si>
    <t>Costo progetto approvato CIPE</t>
  </si>
  <si>
    <t xml:space="preserve">211/1992 </t>
  </si>
  <si>
    <t>211/1992</t>
  </si>
  <si>
    <t>20.11.95
25.9.97
19.11.98
21.04.99
1.02.01</t>
  </si>
  <si>
    <t>Emilia Rom.</t>
  </si>
  <si>
    <t xml:space="preserve">20.11.95
25.9.97
1.02.01 </t>
  </si>
  <si>
    <t>20.11.95
25.9.97
21.4.99
1.02.01</t>
  </si>
  <si>
    <t>20.11.95
25.9.97
21.04.99
1.02.01</t>
  </si>
  <si>
    <t>20.11.95
21.4.99
1.02.01</t>
  </si>
  <si>
    <t>Durata finanz.to (anni)</t>
  </si>
  <si>
    <t>Sull'intervento è stato autorizzato un ulteriore mutuo (211/92) al fine di elevare la percentuale di finanziamento al 60%</t>
  </si>
  <si>
    <t>Sull'intervento è stato autorizzato un ulteriore mutuo (472/99) al fine di elevare la percentuale di finanziamento al 60%</t>
  </si>
  <si>
    <t>Comune di Milano
Tranvia P.zza Castello-Parco Nord</t>
  </si>
  <si>
    <t>Comune di Milano
Prolungamento M2  Famagosta-Abbiategrasso</t>
  </si>
  <si>
    <t>Comune di Genova
Metropolitana - Tratta Brin-Canepari, Principe-Brignole</t>
  </si>
  <si>
    <t>Comune di Firenze
Linea tranviaria S. Maria Novella-Scandicci</t>
  </si>
  <si>
    <t>Comune di Napoli
Metropolitana Vanvitelli-Dante</t>
  </si>
  <si>
    <t>Delibera di riferim.to</t>
  </si>
  <si>
    <t xml:space="preserve">% fin.to sul costo CIPE  </t>
  </si>
  <si>
    <t xml:space="preserve">% fin.to sul minor costo  </t>
  </si>
  <si>
    <t>Limite impegno autorizzato CIPE</t>
  </si>
  <si>
    <t>Durata del finanz.to (anni)</t>
  </si>
  <si>
    <t xml:space="preserve">% fin.to sul minor costo </t>
  </si>
  <si>
    <t>Importo annuale rata mutuo</t>
  </si>
  <si>
    <t>non approvato</t>
  </si>
  <si>
    <t>488/1999 388/2000</t>
  </si>
  <si>
    <t xml:space="preserve"> 1.02.01</t>
  </si>
  <si>
    <t>194/1998</t>
  </si>
  <si>
    <t>Veneto</t>
  </si>
  <si>
    <t>8.05.96 1.02.01</t>
  </si>
  <si>
    <t>+ variante in sottopasso</t>
  </si>
  <si>
    <t>% in delibera</t>
  </si>
  <si>
    <t>20.11.95 19.11.98 21.04.99 1.02.01</t>
  </si>
  <si>
    <t>19.11.1998 21.04.99 1.02.01</t>
  </si>
  <si>
    <t xml:space="preserve"> 27.11.96 1.02.01</t>
  </si>
  <si>
    <t>21.04.99 1.02.01</t>
  </si>
  <si>
    <t>opere finanziabili</t>
  </si>
  <si>
    <t>Marche</t>
  </si>
  <si>
    <t xml:space="preserve"> </t>
  </si>
  <si>
    <t xml:space="preserve"> 21.04.99 1.02.01</t>
  </si>
  <si>
    <t>Abruzzo</t>
  </si>
  <si>
    <t xml:space="preserve"> 21.04.99 1.02.01 15.11.01</t>
  </si>
  <si>
    <t>DD1295 del 22/11/01</t>
  </si>
  <si>
    <t>(al netto del mutuo già concesso)</t>
  </si>
  <si>
    <t>Importi iniziali del finanziamento</t>
  </si>
  <si>
    <t>20.11.95 21.04.99 1.02.01  DD1295 del 22/11/01</t>
  </si>
  <si>
    <t>costo iniziale</t>
  </si>
  <si>
    <t>Puglia</t>
  </si>
  <si>
    <t xml:space="preserve">Puglia </t>
  </si>
  <si>
    <t>Basilicata</t>
  </si>
  <si>
    <t>Sicilia</t>
  </si>
  <si>
    <t>Mutuo ammissibile (finanziamento CIPE o 60% minor costo)</t>
  </si>
  <si>
    <t>no</t>
  </si>
  <si>
    <t>si</t>
  </si>
  <si>
    <t xml:space="preserve">  3.05.01</t>
  </si>
  <si>
    <t/>
  </si>
  <si>
    <t xml:space="preserve"> 22.06.00 1.02.01 3.05.01</t>
  </si>
  <si>
    <t xml:space="preserve">  3.05.01 14.02.02</t>
  </si>
  <si>
    <t>Comune di Torino
Linea Tranviaria 4</t>
  </si>
  <si>
    <t>Tranvie Bergamasche, Comune di BG
II tratta tranvia Valli</t>
  </si>
  <si>
    <t>Comune di Venezia
Linea Tranviaria Favaro-Mestre-Venezia S.Marta</t>
  </si>
  <si>
    <t>Provincia di Savona
Linea trasporto elettrificato Savona-Vado</t>
  </si>
  <si>
    <t>Provincia di Rimini
Completamento programma trasporto rapido costiero</t>
  </si>
  <si>
    <t>Comune di Arezzo
Scale mobili integrate</t>
  </si>
  <si>
    <t>Comune di Spoleto
Completamento percorso meccanizzato Posterna -La Rocca</t>
  </si>
  <si>
    <t>Comune di Spoleto
Spoleto Città aperta 3° stralcio</t>
  </si>
  <si>
    <t>Comune di L'Aquila
Tranvia su gomma</t>
  </si>
  <si>
    <t>Comune di Avellino
Sistema innovativo</t>
  </si>
  <si>
    <t>Comune di Lecce
Sistema innovativo</t>
  </si>
  <si>
    <t>Comune di Potenza
Scale mobili - Rione Mancusi - Porta S. Giovani</t>
  </si>
  <si>
    <t>Comune di Palermo
Sistema Tranviario</t>
  </si>
  <si>
    <t>Comune di Taormina
Sistema a guida vincolata</t>
  </si>
  <si>
    <t>Porta Nuova-stazione FS Parona</t>
  </si>
  <si>
    <r>
      <t>Comune di Padova
Tranvia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Fornace Morandi-Prato della Valle</t>
    </r>
  </si>
  <si>
    <t>Comune di Venezia
Funicolare terrestre P.le Roma-Tronchetto</t>
  </si>
  <si>
    <t>Comune di Venezia
Collegamento tranviario 2° tratta Mestre centro-Marghera</t>
  </si>
  <si>
    <t>488/1999
 388/2000</t>
  </si>
  <si>
    <t>Comune di Torino
Prolungamento linea 1 metropolitana automatica Porta Nuova-Lingotto</t>
  </si>
  <si>
    <t xml:space="preserve">Comune di Torino
Materiale rotabile prolungamento sud metropolitana linea 1 tratta Porta Nuova-Lingotto  </t>
  </si>
  <si>
    <t>Comune di Milano
Prolungamento linea 3 metropolitana Maciachini-Comasina</t>
  </si>
  <si>
    <t>Comune di Milano
Tranvia P.zza Garibaldi-Cinisello</t>
  </si>
  <si>
    <t>Comune di Milano
Metropolitana M5 Garibaldi FS-Cà Granda, 1° lotto Garibaldi-Zara</t>
  </si>
  <si>
    <t>Provincia di Milano
Metropolitana linea M2 - tratta Famagosta-Assago</t>
  </si>
  <si>
    <t>Comune di Bergamo
Tranvia Bergamo-Alzano Sopra</t>
  </si>
  <si>
    <t>Comune di Monza
Collegamento Monza-Lissone sud - I fase funzionale</t>
  </si>
  <si>
    <t>Comune di Verona
Tranvia S. Michele-stazione FS-stadio</t>
  </si>
  <si>
    <t xml:space="preserve">Comune di Verona
Completamento sistema tranviario: tratta Policlinico </t>
  </si>
  <si>
    <t xml:space="preserve">di Borgo Roma-parcheg- </t>
  </si>
  <si>
    <t xml:space="preserve">Comune di Genova
Prolungamento filovia esistente: tratta S. Benigno-Sampierdarena; tratta </t>
  </si>
  <si>
    <t>Brignole-Staglieno; collegamento Brignole-Corevetto-De Ferrari</t>
  </si>
  <si>
    <t>Comune di Genova
Metropolitana di Genova, tratta Brignole-Stadio</t>
  </si>
  <si>
    <t>Comune di Bologna
Linea Tranviaria S.Lazzaro -Borgo Panigale</t>
  </si>
  <si>
    <t xml:space="preserve">Comune di Bologna
Metropolitana leggera automatica - linea Staveco-Fiera; tratta funzionale </t>
  </si>
  <si>
    <t>Stazione FS-Fiera</t>
  </si>
  <si>
    <t>Provincia di Bologna, ATC
Sistema a guida vincolata - colleg. Stazione SFM Caselle e rete trasporto</t>
  </si>
  <si>
    <t xml:space="preserve"> a guida vincolata già approvata</t>
  </si>
  <si>
    <t xml:space="preserve">Comune di Reggio Emilia
Potenziamento linee ferroviarie urbane e </t>
  </si>
  <si>
    <t>nuovo collegamento ferroviario Reggio Emilia FS-S. Lazzaro</t>
  </si>
  <si>
    <t>Comune di Reggio Emilia
Collegamento ferroviario stazione FS Reggio Emilia-</t>
  </si>
  <si>
    <t>polo di S. Lazzaro</t>
  </si>
  <si>
    <t>Regione Emilia Romagna
Filovia  Rimini-Riccione</t>
  </si>
  <si>
    <t>tratte Rimini FS-Fiera e Riccione FS-Cattolica</t>
  </si>
  <si>
    <t>Comune di Firenze
3^ linea tranviaria-1° lotto V.le Strozzi-Careggi</t>
  </si>
  <si>
    <t>Provincia di Ancona
Integrazione autobus-treno</t>
  </si>
  <si>
    <t xml:space="preserve">Comune di Perugia
Minimetro-  I lotto funz. </t>
  </si>
  <si>
    <t>Pian di Massiano-Pincio Centro</t>
  </si>
  <si>
    <t>Costo complessivo del progetto comprensivo
di ulteriori interventi già finanziati</t>
  </si>
  <si>
    <t>Comune di Roma
Ferrovia Roma Pantano, tratta Torrenova-Giglioli</t>
  </si>
  <si>
    <t>Comune di Roma
Metro linea C, tratta T5 Malatesta-Alessandrino</t>
  </si>
  <si>
    <t xml:space="preserve">Comune di Roma
Metro linea C, tratta 3 Venezia-S. Giovanni, lotto </t>
  </si>
  <si>
    <t>funz. 1</t>
  </si>
  <si>
    <t>Comune di Napoli
Metropolitana linea 1 tratta Dante-Garibaldi</t>
  </si>
  <si>
    <t>realizzazione 1° lotto</t>
  </si>
  <si>
    <t xml:space="preserve"> funz.</t>
  </si>
  <si>
    <t xml:space="preserve">Comune di Napoli
Realizzaz. tratta urbana </t>
  </si>
  <si>
    <t>Centro direzionale-</t>
  </si>
  <si>
    <t>Capodichino</t>
  </si>
  <si>
    <t xml:space="preserve">Comune di Napoli
Realizzaz. nodo interscambio Cilea tra linea </t>
  </si>
  <si>
    <t xml:space="preserve">1 metropolitana  Napoli e </t>
  </si>
  <si>
    <t>linea Circumflegrea SEPSA</t>
  </si>
  <si>
    <t>Comune di Napoli
Linea tranviaria P.zza Nazionale-P.zza Emiciclo</t>
  </si>
  <si>
    <t xml:space="preserve">Provincia di Napoli
Potenz.to, esten.ne e </t>
  </si>
  <si>
    <t xml:space="preserve">ammod.to rete filoviaria </t>
  </si>
  <si>
    <t>Napoli-Teverola</t>
  </si>
  <si>
    <t>Comune di Salerno
Completamento metropol. Salerno: Salerno-</t>
  </si>
  <si>
    <t xml:space="preserve">aereoporto- </t>
  </si>
  <si>
    <t xml:space="preserve">Pontecagnano, lotto funz. </t>
  </si>
  <si>
    <t>Salerno-Pontecagnano</t>
  </si>
  <si>
    <t xml:space="preserve">Comune di Brindisi
Costruzione minimetro </t>
  </si>
  <si>
    <t xml:space="preserve">stazione FS-ospedale </t>
  </si>
  <si>
    <t>Perrino</t>
  </si>
  <si>
    <t xml:space="preserve">Comune di Brindisi
Mini metropolitana: variante </t>
  </si>
  <si>
    <t>I tratta e proposta II tratta</t>
  </si>
  <si>
    <t xml:space="preserve">Comune di Palermo
Ferrotranvia - tratta </t>
  </si>
  <si>
    <t>Notarbartolo- Fiera-</t>
  </si>
  <si>
    <t>Giachery-Palermo C.le</t>
  </si>
  <si>
    <t xml:space="preserve"> 8.05.96
1.02.01</t>
  </si>
  <si>
    <t>contributo in c/capitale su L.194/1998</t>
  </si>
  <si>
    <t>% definitiva</t>
  </si>
  <si>
    <t xml:space="preserve"> 3.05.01</t>
  </si>
  <si>
    <t xml:space="preserve">8.05.96 20.11.95 
19.11.98
</t>
  </si>
  <si>
    <t>21.04.99</t>
  </si>
  <si>
    <t>15.11.01
3.05.01</t>
  </si>
  <si>
    <t xml:space="preserve"> 1.02.01
22.06.00</t>
  </si>
  <si>
    <t xml:space="preserve">25.09.97
 19.11.98 21.04.99 </t>
  </si>
  <si>
    <t>la ripartizione del finanziamento fra le due  leggi</t>
  </si>
  <si>
    <t>di spesa non è presente nelle delibere: pertanto</t>
  </si>
  <si>
    <t>essa è stata calcolata considerando i limiti</t>
  </si>
  <si>
    <t>d'impegno autorizzati</t>
  </si>
  <si>
    <t>27.11.96 19.11.98  1.02.01 14.02.02</t>
  </si>
  <si>
    <t>gio scambiatore di Verona sud, tratta stazione FS</t>
  </si>
  <si>
    <t>gamento maxi parcheggio-centro storico</t>
  </si>
  <si>
    <t>Comune di Osimo
Ascensore inclinato colle-</t>
  </si>
  <si>
    <t>Comune di Napoli
Linea 6 della rete metropolitana di Napoli  per il collegam.to Campi Flegrei</t>
  </si>
  <si>
    <t>-P.zza Municipio, tratta Mostra-S. Pasquale</t>
  </si>
  <si>
    <t>lia e a V.le Regioni</t>
  </si>
  <si>
    <t>Comune di Bari
Ferrotramviaria - prolun-gamento da fermata Ospe-</t>
  </si>
  <si>
    <t xml:space="preserve">dale S.Paolo a zona Ceci- </t>
  </si>
  <si>
    <t>Costo approvato CIPE</t>
  </si>
  <si>
    <t>Durata mutuo (anni)</t>
  </si>
  <si>
    <t xml:space="preserve">  21.12.95</t>
  </si>
  <si>
    <t xml:space="preserve"> 21.04.99  21.12.95</t>
  </si>
  <si>
    <t>approvazione parziale</t>
  </si>
  <si>
    <t>Ferrovie del Gargano</t>
  </si>
  <si>
    <t xml:space="preserve">% fin.to su costo approvato CIPE  </t>
  </si>
  <si>
    <t>C</t>
  </si>
  <si>
    <t xml:space="preserve"> 21.04.99  </t>
  </si>
  <si>
    <t>G</t>
  </si>
  <si>
    <t>importi riferiti al mutuo concesso</t>
  </si>
  <si>
    <t xml:space="preserve"> 3.05.01 </t>
  </si>
  <si>
    <t xml:space="preserve"> 3.05.01  14.02.02</t>
  </si>
  <si>
    <t>472/99</t>
  </si>
  <si>
    <t>Regione</t>
  </si>
  <si>
    <t>Ripristino linea ferroviaria Foggia-</t>
  </si>
  <si>
    <t xml:space="preserve">211/92 </t>
  </si>
  <si>
    <t>211/92</t>
  </si>
  <si>
    <t>Ferrovia Centrale Umbra
Potenz.to e ammod.to tratta Cesi-</t>
  </si>
  <si>
    <t>Servizio ferroviario ad uso me- tropolitano della città di Ferrara</t>
  </si>
  <si>
    <t>Terni</t>
  </si>
  <si>
    <t xml:space="preserve">Ferrovia Circumvesuviana
Triplicamento tratta Napoli-Barra; arretram.to staz. Nola, impianti </t>
  </si>
  <si>
    <t xml:space="preserve">automazione nodo di Napoli, </t>
  </si>
  <si>
    <t xml:space="preserve">bretella ferrov. di collegamento </t>
  </si>
  <si>
    <t>tra linee  S.Giorgio-Volla e Napoli-</t>
  </si>
  <si>
    <t>Nola-Baiano</t>
  </si>
  <si>
    <t xml:space="preserve">SEPSA
Tratta funz. Mostra-Soccavo </t>
  </si>
  <si>
    <t xml:space="preserve">al servizio Università di Monte </t>
  </si>
  <si>
    <t>Angelo</t>
  </si>
  <si>
    <t xml:space="preserve">Ferrovia Alifana 
</t>
  </si>
  <si>
    <t xml:space="preserve">Tratta funzionale Piscinola- </t>
  </si>
  <si>
    <t>Lucera</t>
  </si>
  <si>
    <t xml:space="preserve"> 21.04.99 </t>
  </si>
  <si>
    <t xml:space="preserve"> 21.12.95</t>
  </si>
  <si>
    <t xml:space="preserve">21.12.95
21.04.99  </t>
  </si>
  <si>
    <t>Ferrovie Nord Milano
Collegamento  Saronno Malpensa</t>
  </si>
  <si>
    <t>Ferrovie Nord Milano
Nuova Stazione Affori - M3</t>
  </si>
  <si>
    <t>Metroferro
Interventi ferroviari Roma Viterbo - Tratta urbana</t>
  </si>
  <si>
    <t xml:space="preserve">Ferrovia Circumetnea
Potenziamento tratta </t>
  </si>
  <si>
    <t>SOGGETTO RICHIEDENTE
/INTERVENTO</t>
  </si>
  <si>
    <t>Sardegna</t>
  </si>
  <si>
    <t xml:space="preserve">  21.12.95 4.08.00</t>
  </si>
  <si>
    <t>Ferrovia Centrale Umbra
Potenz.to e ammod.to tratta</t>
  </si>
  <si>
    <t>Ferrovia Penne-Pescara
Impianto filoviario in sede</t>
  </si>
  <si>
    <t>Montesilvano</t>
  </si>
  <si>
    <t xml:space="preserve">protetta tra Pescara e </t>
  </si>
  <si>
    <t xml:space="preserve">Comune di Roma, Regione Lazio
Sistema innovativo di colle- gamento tra stazione Eur </t>
  </si>
  <si>
    <t>Metroferro
Interventi ferroviari Roma Viterbo - Tratta extraurb.</t>
  </si>
  <si>
    <t>Ferrovia Circumvesuviana
Triplicamento tratta Napoli-Barra; arretram.to staz. Nola, impianti automaz.</t>
  </si>
  <si>
    <t>ferrov. di colleg.to tra</t>
  </si>
  <si>
    <t>nodo di Napoli, bretella</t>
  </si>
  <si>
    <t>linee  S.Giorgio-Volla e Napoli-Nola-Baiano</t>
  </si>
  <si>
    <t>Ferrovia Circumvesuviana
Interventi ferroviari: raddoppio Pioppaino-</t>
  </si>
  <si>
    <t xml:space="preserve">Ferrovie del Sud Est
Triplicamento Bari S.E.- Mungivacca, raddoppio </t>
  </si>
  <si>
    <t>Mungivacca-Noicattaro, ristrutturaz. e potenziam. impianti</t>
  </si>
  <si>
    <t xml:space="preserve">Ferrotranviaria
Collegamento ferroviario </t>
  </si>
  <si>
    <t>Bari Centrale-aereoporto Bari Palese</t>
  </si>
  <si>
    <t>Ferrovie del Gargano
Ripristino linea ferroviaria Foggia-Lucera</t>
  </si>
  <si>
    <t xml:space="preserve">metropolitana Borgo-Nesima- Stesicoro-Giovanni XXIII e </t>
  </si>
  <si>
    <t>dep.</t>
  </si>
  <si>
    <t xml:space="preserve"> Piazza della Repubblica (Cagliari)-Monserrato</t>
  </si>
  <si>
    <t>Ferrovie della Sardegna
Realizzazione 1° Lotto anello metropolitano</t>
  </si>
  <si>
    <t>Ferrovie Nord Milano
Tratta Corso Sempione- Bovisa</t>
  </si>
  <si>
    <t xml:space="preserve">Regione Veneto
Padova-Venezia-Mestre, sistema trasporto integrato </t>
  </si>
  <si>
    <t xml:space="preserve">con caratteristiche di tipo metropolit. </t>
  </si>
  <si>
    <t>Cesi-Terni</t>
  </si>
  <si>
    <t>integraz. per finanz. 
100%</t>
  </si>
  <si>
    <t xml:space="preserve"> 21.12.95 21.04.99 </t>
  </si>
  <si>
    <r>
      <t xml:space="preserve">% </t>
    </r>
    <r>
      <rPr>
        <sz val="8"/>
        <rFont val="Arial"/>
        <family val="2"/>
      </rPr>
      <t>definitiva</t>
    </r>
  </si>
  <si>
    <t>Mutuo da concedere per elevaz.finanz. al 100%</t>
  </si>
  <si>
    <t xml:space="preserve">  21.12.95
4.08.00</t>
  </si>
  <si>
    <t>Quantificazione mutuo da attivare, in aggiunta a mutuo già contratto, per finanziamento 100% del costo progetto approvato.</t>
  </si>
  <si>
    <t>Mutuo da attivare: importi ricavati per differenza</t>
  </si>
  <si>
    <t>Castellammare di St. - lotto funz. Pioppaino-Via Nocera</t>
  </si>
  <si>
    <t>Intervento comprensivo di quello denominato
Parco rotabile linea B1</t>
  </si>
  <si>
    <t>SEPSA
Tratta funz. Mostra-Soccavo al servizio Università</t>
  </si>
  <si>
    <t>L. 211/1992</t>
  </si>
  <si>
    <t>Mutuo da concedere per elevaz.finanz. al 60%</t>
  </si>
  <si>
    <t>TOTALE IMPORTI ANNUALI RATE MUTUI ATTIVATI</t>
  </si>
  <si>
    <t>Importi pari a mutuo e rata attivati</t>
  </si>
  <si>
    <t xml:space="preserve">21.12.95
21.04.99  
6.08.99
</t>
  </si>
  <si>
    <t>30.06.99
4.08.00</t>
  </si>
  <si>
    <t>21.12.95
4.08.00
3.05.01</t>
  </si>
  <si>
    <t>28 anni</t>
  </si>
  <si>
    <t>30 anni</t>
  </si>
  <si>
    <t>L. 611/1996</t>
  </si>
  <si>
    <t>L. 30/1998</t>
  </si>
  <si>
    <t>L. 194/1998</t>
  </si>
  <si>
    <t>L. 448/1998</t>
  </si>
  <si>
    <t>20 anni</t>
  </si>
  <si>
    <t>15 anni</t>
  </si>
  <si>
    <t>L. 472/1999</t>
  </si>
  <si>
    <t>30 ANNI</t>
  </si>
  <si>
    <t xml:space="preserve">Sull'intervento sono gia stati autorizzati altri mutui </t>
  </si>
  <si>
    <t>Comune di Spoleto
2° stralcio progetto "Mobilità alternativa per Spoleto città aperta all'uomo ovvero città</t>
  </si>
  <si>
    <t>senz'auto": percorso meccanizato S.Nicolò, percorso meccanizzato</t>
  </si>
  <si>
    <t>V.le Matteotti-P.zza della Libertà</t>
  </si>
  <si>
    <t>27.11.96
30.1.97
4.08.00
1.02.01</t>
  </si>
  <si>
    <t>Inclusi i finanzimenti in c/ capitale (200 mld. di lire su l. 641/96 + 8,212 mld. di lire su l. 341/95) l'opera risulta finanziata al 60%.</t>
  </si>
  <si>
    <t>L. 211/92       8 anni</t>
  </si>
  <si>
    <t>L. 211/92    10 anni</t>
  </si>
  <si>
    <t xml:space="preserve">Ferrovie Padane
</t>
  </si>
  <si>
    <t>Comune di Roma
Metropolitana linea C: tratta 4, S. Giovanni-Malatesta</t>
  </si>
  <si>
    <t xml:space="preserve"> di Monte  Angelo</t>
  </si>
  <si>
    <t>L. 211/92 - 8 anni</t>
  </si>
  <si>
    <t>L. 211/92 - 10 anni</t>
  </si>
  <si>
    <t>L. 472/99 - 10 anni</t>
  </si>
  <si>
    <t xml:space="preserve">LL. 488/1999-388/2000 </t>
  </si>
  <si>
    <t>TOTALE IMPORTI ANNUALI RATE MUTUI</t>
  </si>
  <si>
    <t xml:space="preserve">OK    =   a prospetto Ministero delle infrastrutture e dei trasporti </t>
  </si>
  <si>
    <t>Comune di Brescia
Metropolitana leggera automatica tratta Prealpino-S. Eufemia</t>
  </si>
  <si>
    <t>20.11.95
22.06.00
1.02.01</t>
  </si>
  <si>
    <t>Importo al netto della quota per la quale il mutuo è già stato acceso</t>
  </si>
  <si>
    <t>Costo complessivo del progetto (comprensivo di ulteriori interventi già finanziati)</t>
  </si>
  <si>
    <t>Importo calcolato sul costo compless. dell'opera</t>
  </si>
  <si>
    <t>ex art.10</t>
  </si>
  <si>
    <t xml:space="preserve">Comune di Roma
Ammodernamento </t>
  </si>
  <si>
    <t>metropolitana linea A:</t>
  </si>
  <si>
    <t>interventi urgenti</t>
  </si>
  <si>
    <t>approvaz. parziale</t>
  </si>
  <si>
    <t>488/1999
388/2000</t>
  </si>
  <si>
    <t>Comune di Roma
Metropolitana  linea B - diramazione P.zza Bologna-Conca d'Oro</t>
  </si>
  <si>
    <t>Comune di Genova
Metropolitana: tratte Brin-Canepari e Principe-Brignole ed ulteriori opere</t>
  </si>
  <si>
    <t>Mutuo da concedere per elevaz.finanz. al fine</t>
  </si>
  <si>
    <t>di coprire il costo dell'opera al netto dei cofinanziamenti</t>
  </si>
  <si>
    <t xml:space="preserve">Importo annuale rata mutuo </t>
  </si>
  <si>
    <t>ex art. 9</t>
  </si>
  <si>
    <r>
      <t xml:space="preserve"> </t>
    </r>
    <r>
      <rPr>
        <sz val="8"/>
        <rFont val="Arial"/>
        <family val="2"/>
      </rPr>
      <t>15 anni</t>
    </r>
  </si>
  <si>
    <t>LL. 488/1999 e 388/2000</t>
  </si>
  <si>
    <t xml:space="preserve">Ferrovia Centrale Umbra
Raddoppio ferroviario della tratta S. Anna-Ponte S. Giovanni </t>
  </si>
  <si>
    <t>Importo mutuo attivato inferiore a finanziamento assegnato da CIPE: richiesta integrazione mutuo per € 804.193,84 pari a £. 1.557.136.400 (v., in elenco interventi da finanziare, il progetto n. 5)</t>
  </si>
  <si>
    <t>Comune di Firenze
Linea 2, tratta Peretola-P.zza della Libertà</t>
  </si>
  <si>
    <t xml:space="preserve">Palasport metrop. B e </t>
  </si>
  <si>
    <t>quartiere Tor de' Cenci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</si>
</sst>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0"/>
    <numFmt numFmtId="165" formatCode="#,##0.0000000000"/>
    <numFmt numFmtId="166" formatCode="dd:mm:yy"/>
    <numFmt numFmtId="167" formatCode="#,##0.00_ ;[Red]\-#,##0.00\ "/>
    <numFmt numFmtId="168" formatCode="#,##0_ ;[Red]\-#,##0\ 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/>
    </xf>
    <xf numFmtId="10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10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9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right" vertical="top" wrapText="1"/>
    </xf>
    <xf numFmtId="10" fontId="1" fillId="0" borderId="4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10" fontId="1" fillId="0" borderId="3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/>
    </xf>
    <xf numFmtId="21" fontId="1" fillId="0" borderId="2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top"/>
    </xf>
    <xf numFmtId="10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10" fontId="1" fillId="0" borderId="8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 quotePrefix="1">
      <alignment vertical="top" wrapText="1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5" xfId="0" applyNumberFormat="1" applyBorder="1" applyAlignment="1">
      <alignment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1" fillId="0" borderId="2" xfId="0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10" fontId="1" fillId="0" borderId="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3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4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vertical="top"/>
    </xf>
    <xf numFmtId="10" fontId="8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3" fontId="8" fillId="0" borderId="8" xfId="0" applyNumberFormat="1" applyFont="1" applyBorder="1" applyAlignment="1">
      <alignment horizontal="center" vertical="top"/>
    </xf>
    <xf numFmtId="4" fontId="8" fillId="0" borderId="9" xfId="0" applyNumberFormat="1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vertical="top"/>
    </xf>
    <xf numFmtId="10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/>
    </xf>
    <xf numFmtId="4" fontId="8" fillId="0" borderId="2" xfId="0" applyNumberFormat="1" applyFont="1" applyFill="1" applyBorder="1" applyAlignment="1">
      <alignment vertical="top"/>
    </xf>
    <xf numFmtId="4" fontId="1" fillId="0" borderId="8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" fontId="10" fillId="0" borderId="4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10" fontId="1" fillId="0" borderId="10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/>
    </xf>
    <xf numFmtId="0" fontId="0" fillId="0" borderId="10" xfId="0" applyFill="1" applyBorder="1" applyAlignment="1">
      <alignment horizontal="justify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49" fontId="1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4" fontId="1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horizontal="center" vertical="top"/>
    </xf>
    <xf numFmtId="10" fontId="1" fillId="0" borderId="6" xfId="0" applyNumberFormat="1" applyFont="1" applyFill="1" applyBorder="1" applyAlignment="1">
      <alignment horizontal="center" vertical="top"/>
    </xf>
    <xf numFmtId="10" fontId="1" fillId="0" borderId="10" xfId="0" applyNumberFormat="1" applyFont="1" applyFill="1" applyBorder="1" applyAlignment="1">
      <alignment horizontal="center" vertical="top"/>
    </xf>
    <xf numFmtId="10" fontId="1" fillId="0" borderId="4" xfId="0" applyNumberFormat="1" applyFont="1" applyFill="1" applyBorder="1" applyAlignment="1">
      <alignment vertical="top"/>
    </xf>
    <xf numFmtId="1" fontId="1" fillId="0" borderId="4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10" fontId="1" fillId="0" borderId="13" xfId="0" applyNumberFormat="1" applyFont="1" applyFill="1" applyBorder="1" applyAlignment="1">
      <alignment horizontal="center" vertical="top"/>
    </xf>
    <xf numFmtId="10" fontId="1" fillId="0" borderId="1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1" fillId="0" borderId="6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10" fontId="1" fillId="0" borderId="4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vertical="top"/>
    </xf>
    <xf numFmtId="10" fontId="1" fillId="0" borderId="3" xfId="0" applyNumberFormat="1" applyFont="1" applyFill="1" applyBorder="1" applyAlignment="1">
      <alignment vertical="top"/>
    </xf>
    <xf numFmtId="0" fontId="1" fillId="0" borderId="2" xfId="0" applyFont="1" applyFill="1" applyBorder="1" applyAlignment="1" quotePrefix="1">
      <alignment vertical="top" wrapText="1"/>
    </xf>
    <xf numFmtId="10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1" fillId="0" borderId="17" xfId="0" applyFont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4" fontId="1" fillId="0" borderId="6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Border="1" applyAlignment="1">
      <alignment vertical="top"/>
    </xf>
    <xf numFmtId="10" fontId="1" fillId="0" borderId="6" xfId="0" applyNumberFormat="1" applyFont="1" applyBorder="1" applyAlignment="1">
      <alignment horizontal="center" vertical="top"/>
    </xf>
    <xf numFmtId="10" fontId="1" fillId="0" borderId="10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justify" vertical="top"/>
    </xf>
    <xf numFmtId="4" fontId="1" fillId="0" borderId="10" xfId="0" applyNumberFormat="1" applyFont="1" applyBorder="1" applyAlignment="1">
      <alignment horizontal="justify" vertical="top"/>
    </xf>
    <xf numFmtId="0" fontId="1" fillId="0" borderId="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0" fontId="1" fillId="0" borderId="6" xfId="0" applyNumberFormat="1" applyFont="1" applyFill="1" applyBorder="1" applyAlignment="1">
      <alignment horizontal="center" vertical="top"/>
    </xf>
    <xf numFmtId="10" fontId="1" fillId="0" borderId="10" xfId="0" applyNumberFormat="1" applyFont="1" applyFill="1" applyBorder="1" applyAlignment="1">
      <alignment horizontal="center" vertical="top"/>
    </xf>
    <xf numFmtId="10" fontId="1" fillId="0" borderId="7" xfId="0" applyNumberFormat="1" applyFont="1" applyFill="1" applyBorder="1" applyAlignment="1">
      <alignment horizontal="center" vertical="top" wrapText="1"/>
    </xf>
    <xf numFmtId="10" fontId="1" fillId="0" borderId="16" xfId="0" applyNumberFormat="1" applyFont="1" applyFill="1" applyBorder="1" applyAlignment="1">
      <alignment horizontal="center" vertical="top" wrapText="1"/>
    </xf>
    <xf numFmtId="10" fontId="4" fillId="0" borderId="6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H94">
      <selection activeCell="D67" sqref="D67"/>
    </sheetView>
  </sheetViews>
  <sheetFormatPr defaultColWidth="9.140625" defaultRowHeight="12.75"/>
  <cols>
    <col min="1" max="1" width="3.57421875" style="159" customWidth="1"/>
    <col min="2" max="2" width="17.8515625" style="154" customWidth="1"/>
    <col min="3" max="3" width="8.8515625" style="159" customWidth="1"/>
    <col min="4" max="4" width="9.00390625" style="155" customWidth="1"/>
    <col min="5" max="5" width="16.7109375" style="96" customWidth="1"/>
    <col min="6" max="7" width="17.57421875" style="96" customWidth="1"/>
    <col min="8" max="8" width="7.7109375" style="155" customWidth="1"/>
    <col min="9" max="9" width="7.7109375" style="160" customWidth="1"/>
    <col min="10" max="10" width="15.7109375" style="96" customWidth="1"/>
    <col min="11" max="11" width="16.57421875" style="96" customWidth="1"/>
    <col min="12" max="12" width="15.28125" style="96" customWidth="1"/>
    <col min="13" max="13" width="21.7109375" style="161" customWidth="1"/>
    <col min="14" max="16384" width="32.140625" style="159" customWidth="1"/>
  </cols>
  <sheetData>
    <row r="1" spans="1:13" s="272" customFormat="1" ht="51" customHeight="1">
      <c r="A1" s="269" t="s">
        <v>0</v>
      </c>
      <c r="B1" s="269" t="s">
        <v>29</v>
      </c>
      <c r="C1" s="269" t="s">
        <v>1</v>
      </c>
      <c r="D1" s="269" t="s">
        <v>57</v>
      </c>
      <c r="E1" s="270" t="s">
        <v>40</v>
      </c>
      <c r="F1" s="270" t="s">
        <v>5</v>
      </c>
      <c r="G1" s="270" t="s">
        <v>3</v>
      </c>
      <c r="H1" s="269" t="s">
        <v>2</v>
      </c>
      <c r="I1" s="269" t="s">
        <v>49</v>
      </c>
      <c r="J1" s="270" t="s">
        <v>4</v>
      </c>
      <c r="K1" s="270" t="s">
        <v>6</v>
      </c>
      <c r="L1" s="270" t="s">
        <v>7</v>
      </c>
      <c r="M1" s="271"/>
    </row>
    <row r="2" spans="1:12" s="129" customFormat="1" ht="56.25">
      <c r="A2" s="123">
        <v>1</v>
      </c>
      <c r="B2" s="134" t="s">
        <v>39</v>
      </c>
      <c r="C2" s="123" t="s">
        <v>8</v>
      </c>
      <c r="D2" s="135" t="s">
        <v>46</v>
      </c>
      <c r="E2" s="90">
        <v>603789760.73</v>
      </c>
      <c r="F2" s="90">
        <v>654779033.92</v>
      </c>
      <c r="G2" s="90">
        <v>362273856.44</v>
      </c>
      <c r="H2" s="135" t="s">
        <v>41</v>
      </c>
      <c r="I2" s="136">
        <v>30</v>
      </c>
      <c r="J2" s="90">
        <v>25482951.68</v>
      </c>
      <c r="K2" s="90">
        <v>362273856.44</v>
      </c>
      <c r="L2" s="90">
        <v>25482951.68</v>
      </c>
    </row>
    <row r="3" spans="1:12" s="129" customFormat="1" ht="11.25">
      <c r="A3" s="123"/>
      <c r="B3" s="134"/>
      <c r="C3" s="123"/>
      <c r="D3" s="135"/>
      <c r="E3" s="90">
        <v>1169100000000</v>
      </c>
      <c r="F3" s="90">
        <v>1267829000000</v>
      </c>
      <c r="G3" s="90">
        <v>701460000000</v>
      </c>
      <c r="H3" s="135"/>
      <c r="I3" s="136"/>
      <c r="J3" s="90">
        <v>49341874846</v>
      </c>
      <c r="K3" s="90">
        <v>701460000000</v>
      </c>
      <c r="L3" s="90">
        <v>49341874846</v>
      </c>
    </row>
    <row r="4" spans="1:12" s="140" customFormat="1" ht="11.25">
      <c r="A4" s="128"/>
      <c r="B4" s="137"/>
      <c r="C4" s="128"/>
      <c r="D4" s="138"/>
      <c r="E4" s="91"/>
      <c r="F4" s="91"/>
      <c r="G4" s="91"/>
      <c r="H4" s="138"/>
      <c r="I4" s="139"/>
      <c r="J4" s="91"/>
      <c r="K4" s="91"/>
      <c r="L4" s="91"/>
    </row>
    <row r="5" spans="1:12" s="129" customFormat="1" ht="45">
      <c r="A5" s="123">
        <v>2</v>
      </c>
      <c r="B5" s="134" t="s">
        <v>30</v>
      </c>
      <c r="C5" s="123" t="s">
        <v>9</v>
      </c>
      <c r="D5" s="135" t="s">
        <v>47</v>
      </c>
      <c r="E5" s="90">
        <v>94979006.03</v>
      </c>
      <c r="F5" s="90">
        <v>92348546.43</v>
      </c>
      <c r="G5" s="90">
        <v>46174345.52</v>
      </c>
      <c r="H5" s="135" t="s">
        <v>41</v>
      </c>
      <c r="I5" s="136">
        <v>28</v>
      </c>
      <c r="J5" s="90">
        <v>3918724.79</v>
      </c>
      <c r="K5" s="90">
        <v>46174273.22</v>
      </c>
      <c r="L5" s="90">
        <v>3251233.77</v>
      </c>
    </row>
    <row r="6" spans="1:12" s="129" customFormat="1" ht="11.25">
      <c r="A6" s="123"/>
      <c r="B6" s="134"/>
      <c r="C6" s="123"/>
      <c r="D6" s="135"/>
      <c r="E6" s="90">
        <v>183905000000</v>
      </c>
      <c r="F6" s="90">
        <v>178811720000</v>
      </c>
      <c r="G6" s="90">
        <v>89406000000</v>
      </c>
      <c r="H6" s="135"/>
      <c r="I6" s="136"/>
      <c r="J6" s="90">
        <v>7587709250</v>
      </c>
      <c r="K6" s="90">
        <v>89405860000</v>
      </c>
      <c r="L6" s="90">
        <v>6295266410</v>
      </c>
    </row>
    <row r="7" spans="1:12" s="129" customFormat="1" ht="11.25">
      <c r="A7" s="123"/>
      <c r="B7" s="134"/>
      <c r="C7" s="123"/>
      <c r="D7" s="135"/>
      <c r="E7" s="90"/>
      <c r="F7" s="90"/>
      <c r="G7" s="90">
        <v>9234765.81</v>
      </c>
      <c r="H7" s="135" t="s">
        <v>41</v>
      </c>
      <c r="I7" s="136">
        <v>28</v>
      </c>
      <c r="J7" s="90"/>
      <c r="K7" s="90">
        <v>9234838.12</v>
      </c>
      <c r="L7" s="90">
        <v>667491.02</v>
      </c>
    </row>
    <row r="8" spans="1:12" s="129" customFormat="1" ht="11.25">
      <c r="A8" s="123"/>
      <c r="B8" s="134"/>
      <c r="C8" s="123"/>
      <c r="D8" s="135"/>
      <c r="E8" s="90"/>
      <c r="F8" s="90"/>
      <c r="G8" s="91">
        <v>17881000000</v>
      </c>
      <c r="H8" s="135"/>
      <c r="I8" s="136"/>
      <c r="J8" s="90"/>
      <c r="K8" s="91">
        <v>17881140000</v>
      </c>
      <c r="L8" s="91">
        <v>1292442840</v>
      </c>
    </row>
    <row r="9" spans="1:12" s="129" customFormat="1" ht="11.25">
      <c r="A9" s="123"/>
      <c r="B9" s="134"/>
      <c r="C9" s="123"/>
      <c r="D9" s="135"/>
      <c r="E9" s="90"/>
      <c r="F9" s="90"/>
      <c r="G9" s="90">
        <v>55409111.33</v>
      </c>
      <c r="H9" s="135"/>
      <c r="I9" s="136"/>
      <c r="J9" s="90"/>
      <c r="K9" s="90">
        <v>55409111.33</v>
      </c>
      <c r="L9" s="90">
        <v>3918724.79</v>
      </c>
    </row>
    <row r="10" spans="1:12" s="129" customFormat="1" ht="11.25">
      <c r="A10" s="123"/>
      <c r="B10" s="134"/>
      <c r="C10" s="123"/>
      <c r="D10" s="135"/>
      <c r="E10" s="90"/>
      <c r="F10" s="90"/>
      <c r="G10" s="90">
        <v>107287000000</v>
      </c>
      <c r="H10" s="135"/>
      <c r="I10" s="136"/>
      <c r="J10" s="90"/>
      <c r="K10" s="90">
        <v>107287000000</v>
      </c>
      <c r="L10" s="90">
        <v>7587709250</v>
      </c>
    </row>
    <row r="11" spans="1:12" s="129" customFormat="1" ht="11.25">
      <c r="A11" s="123"/>
      <c r="B11" s="134"/>
      <c r="C11" s="123"/>
      <c r="D11" s="135"/>
      <c r="E11" s="90"/>
      <c r="F11" s="90"/>
      <c r="G11" s="90"/>
      <c r="H11" s="135"/>
      <c r="I11" s="136"/>
      <c r="J11" s="90"/>
      <c r="K11" s="90"/>
      <c r="L11" s="90"/>
    </row>
    <row r="12" spans="1:12" s="144" customFormat="1" ht="45">
      <c r="A12" s="122">
        <v>3</v>
      </c>
      <c r="B12" s="141" t="s">
        <v>52</v>
      </c>
      <c r="C12" s="122" t="s">
        <v>9</v>
      </c>
      <c r="D12" s="142" t="s">
        <v>47</v>
      </c>
      <c r="E12" s="89">
        <v>54744431.3</v>
      </c>
      <c r="F12" s="89">
        <v>54089615.6</v>
      </c>
      <c r="G12" s="89">
        <v>32453635.08</v>
      </c>
      <c r="H12" s="142" t="s">
        <v>41</v>
      </c>
      <c r="I12" s="143">
        <v>28</v>
      </c>
      <c r="J12" s="89">
        <v>2166781.39</v>
      </c>
      <c r="K12" s="89">
        <v>27044807.8</v>
      </c>
      <c r="L12" s="89">
        <v>1727563.42</v>
      </c>
    </row>
    <row r="13" spans="1:12" s="129" customFormat="1" ht="11.25">
      <c r="A13" s="123"/>
      <c r="B13" s="134"/>
      <c r="C13" s="123"/>
      <c r="D13" s="135"/>
      <c r="E13" s="90">
        <v>106000000000</v>
      </c>
      <c r="F13" s="90">
        <v>104732100000</v>
      </c>
      <c r="G13" s="90">
        <v>62839000000</v>
      </c>
      <c r="H13" s="135"/>
      <c r="I13" s="136"/>
      <c r="J13" s="90">
        <v>4195473808</v>
      </c>
      <c r="K13" s="90">
        <v>52366050000</v>
      </c>
      <c r="L13" s="90">
        <v>3345029230</v>
      </c>
    </row>
    <row r="14" spans="1:12" s="129" customFormat="1" ht="11.25">
      <c r="A14" s="123"/>
      <c r="B14" s="134"/>
      <c r="C14" s="123"/>
      <c r="D14" s="135"/>
      <c r="E14" s="90"/>
      <c r="F14" s="90"/>
      <c r="G14" s="90"/>
      <c r="H14" s="135" t="s">
        <v>42</v>
      </c>
      <c r="I14" s="136">
        <v>28</v>
      </c>
      <c r="J14" s="90"/>
      <c r="K14" s="90">
        <v>5408827.28</v>
      </c>
      <c r="L14" s="90">
        <v>390948.23</v>
      </c>
    </row>
    <row r="15" spans="1:12" s="129" customFormat="1" ht="11.25">
      <c r="A15" s="123"/>
      <c r="B15" s="134"/>
      <c r="C15" s="123"/>
      <c r="D15" s="135"/>
      <c r="E15" s="90"/>
      <c r="F15" s="90"/>
      <c r="G15" s="90"/>
      <c r="H15" s="135"/>
      <c r="I15" s="136"/>
      <c r="J15" s="90"/>
      <c r="K15" s="90">
        <v>10472950000</v>
      </c>
      <c r="L15" s="90">
        <v>756981336</v>
      </c>
    </row>
    <row r="16" spans="1:12" s="129" customFormat="1" ht="11.25">
      <c r="A16" s="123"/>
      <c r="B16" s="134"/>
      <c r="C16" s="123"/>
      <c r="D16" s="135"/>
      <c r="E16" s="90"/>
      <c r="F16" s="90"/>
      <c r="G16" s="90"/>
      <c r="H16" s="135" t="s">
        <v>41</v>
      </c>
      <c r="I16" s="136">
        <v>28</v>
      </c>
      <c r="J16" s="90"/>
      <c r="K16" s="90"/>
      <c r="L16" s="90">
        <v>48269.74</v>
      </c>
    </row>
    <row r="17" spans="1:12" s="129" customFormat="1" ht="11.25">
      <c r="A17" s="123"/>
      <c r="B17" s="134"/>
      <c r="C17" s="123"/>
      <c r="D17" s="135"/>
      <c r="E17" s="90"/>
      <c r="F17" s="90"/>
      <c r="G17" s="90"/>
      <c r="H17" s="135"/>
      <c r="I17" s="136"/>
      <c r="J17" s="90"/>
      <c r="K17" s="91"/>
      <c r="L17" s="91">
        <v>93463242</v>
      </c>
    </row>
    <row r="18" spans="1:12" s="129" customFormat="1" ht="11.25">
      <c r="A18" s="123"/>
      <c r="B18" s="134"/>
      <c r="C18" s="123"/>
      <c r="D18" s="135"/>
      <c r="E18" s="90"/>
      <c r="F18" s="90"/>
      <c r="G18" s="90"/>
      <c r="H18" s="135"/>
      <c r="I18" s="136"/>
      <c r="J18" s="90"/>
      <c r="K18" s="90">
        <v>32453635.08</v>
      </c>
      <c r="L18" s="90">
        <v>2166781.39</v>
      </c>
    </row>
    <row r="19" spans="1:12" s="129" customFormat="1" ht="11.25">
      <c r="A19" s="123"/>
      <c r="B19" s="134"/>
      <c r="C19" s="123"/>
      <c r="D19" s="135"/>
      <c r="E19" s="90"/>
      <c r="F19" s="90"/>
      <c r="G19" s="90"/>
      <c r="H19" s="135"/>
      <c r="I19" s="136"/>
      <c r="J19" s="90"/>
      <c r="K19" s="90">
        <v>62839000000</v>
      </c>
      <c r="L19" s="90">
        <v>4195473808</v>
      </c>
    </row>
    <row r="20" spans="1:12" s="129" customFormat="1" ht="11.25">
      <c r="A20" s="123"/>
      <c r="B20" s="134"/>
      <c r="C20" s="123"/>
      <c r="D20" s="135"/>
      <c r="E20" s="90"/>
      <c r="F20" s="90"/>
      <c r="G20" s="90"/>
      <c r="H20" s="135"/>
      <c r="I20" s="136"/>
      <c r="J20" s="90"/>
      <c r="K20" s="90"/>
      <c r="L20" s="90"/>
    </row>
    <row r="21" spans="1:12" s="144" customFormat="1" ht="45">
      <c r="A21" s="122">
        <v>4</v>
      </c>
      <c r="B21" s="141" t="s">
        <v>53</v>
      </c>
      <c r="C21" s="122" t="s">
        <v>9</v>
      </c>
      <c r="D21" s="142" t="s">
        <v>47</v>
      </c>
      <c r="E21" s="89">
        <v>62491284.79</v>
      </c>
      <c r="F21" s="89">
        <v>69609765.17</v>
      </c>
      <c r="G21" s="89">
        <v>37494770.87</v>
      </c>
      <c r="H21" s="142" t="s">
        <v>41</v>
      </c>
      <c r="I21" s="143">
        <v>28</v>
      </c>
      <c r="J21" s="89">
        <v>2503355.92</v>
      </c>
      <c r="K21" s="89">
        <v>31245642.39</v>
      </c>
      <c r="L21" s="89">
        <v>1995903.59</v>
      </c>
    </row>
    <row r="22" spans="1:12" s="129" customFormat="1" ht="11.25">
      <c r="A22" s="123"/>
      <c r="B22" s="134"/>
      <c r="C22" s="123"/>
      <c r="D22" s="135"/>
      <c r="E22" s="90">
        <v>121000000000</v>
      </c>
      <c r="F22" s="90">
        <v>134783300000</v>
      </c>
      <c r="G22" s="90">
        <v>72600000000</v>
      </c>
      <c r="H22" s="135"/>
      <c r="I22" s="136"/>
      <c r="J22" s="90">
        <v>4847172976</v>
      </c>
      <c r="K22" s="90">
        <v>60500000000</v>
      </c>
      <c r="L22" s="90">
        <v>3864608242</v>
      </c>
    </row>
    <row r="23" spans="1:12" s="129" customFormat="1" ht="11.25">
      <c r="A23" s="123"/>
      <c r="B23" s="134"/>
      <c r="C23" s="123"/>
      <c r="D23" s="135"/>
      <c r="E23" s="90"/>
      <c r="F23" s="90"/>
      <c r="G23" s="90"/>
      <c r="H23" s="135" t="s">
        <v>42</v>
      </c>
      <c r="I23" s="136">
        <v>28</v>
      </c>
      <c r="J23" s="90"/>
      <c r="K23" s="90">
        <v>6249128.48</v>
      </c>
      <c r="L23" s="90">
        <v>451684.92</v>
      </c>
    </row>
    <row r="24" spans="1:12" s="129" customFormat="1" ht="11.25">
      <c r="A24" s="123"/>
      <c r="B24" s="134"/>
      <c r="C24" s="123"/>
      <c r="D24" s="135"/>
      <c r="E24" s="90"/>
      <c r="F24" s="90"/>
      <c r="G24" s="90"/>
      <c r="H24" s="135"/>
      <c r="I24" s="136"/>
      <c r="J24" s="90"/>
      <c r="K24" s="90">
        <v>12100000000</v>
      </c>
      <c r="L24" s="90">
        <v>874583968</v>
      </c>
    </row>
    <row r="25" spans="1:12" s="129" customFormat="1" ht="11.25">
      <c r="A25" s="123"/>
      <c r="B25" s="134"/>
      <c r="C25" s="123"/>
      <c r="D25" s="135"/>
      <c r="E25" s="90"/>
      <c r="F25" s="90"/>
      <c r="G25" s="90"/>
      <c r="H25" s="135" t="s">
        <v>41</v>
      </c>
      <c r="I25" s="136">
        <v>28</v>
      </c>
      <c r="J25" s="90"/>
      <c r="K25" s="90"/>
      <c r="L25" s="90">
        <v>55767.41</v>
      </c>
    </row>
    <row r="26" spans="1:12" s="129" customFormat="1" ht="11.25">
      <c r="A26" s="123"/>
      <c r="B26" s="134"/>
      <c r="C26" s="123"/>
      <c r="D26" s="135"/>
      <c r="E26" s="90"/>
      <c r="F26" s="90"/>
      <c r="G26" s="90"/>
      <c r="H26" s="135"/>
      <c r="I26" s="136"/>
      <c r="J26" s="90"/>
      <c r="K26" s="91"/>
      <c r="L26" s="91">
        <v>107980766</v>
      </c>
    </row>
    <row r="27" spans="1:12" s="129" customFormat="1" ht="11.25">
      <c r="A27" s="123"/>
      <c r="B27" s="134"/>
      <c r="C27" s="123"/>
      <c r="D27" s="135"/>
      <c r="E27" s="90"/>
      <c r="F27" s="90"/>
      <c r="G27" s="90"/>
      <c r="H27" s="135"/>
      <c r="I27" s="136"/>
      <c r="J27" s="90"/>
      <c r="K27" s="90">
        <v>37494770.87</v>
      </c>
      <c r="L27" s="90">
        <v>2503355.92</v>
      </c>
    </row>
    <row r="28" spans="1:12" s="129" customFormat="1" ht="11.25">
      <c r="A28" s="123"/>
      <c r="B28" s="134"/>
      <c r="C28" s="123"/>
      <c r="D28" s="135"/>
      <c r="E28" s="90"/>
      <c r="F28" s="90"/>
      <c r="G28" s="90"/>
      <c r="H28" s="135"/>
      <c r="I28" s="136"/>
      <c r="J28" s="90"/>
      <c r="K28" s="90">
        <v>72600000000</v>
      </c>
      <c r="L28" s="90">
        <v>4847172976</v>
      </c>
    </row>
    <row r="29" spans="1:12" s="129" customFormat="1" ht="11.25">
      <c r="A29" s="123"/>
      <c r="B29" s="134"/>
      <c r="C29" s="123"/>
      <c r="D29" s="135"/>
      <c r="E29" s="90"/>
      <c r="F29" s="90"/>
      <c r="G29" s="90"/>
      <c r="H29" s="135"/>
      <c r="I29" s="136"/>
      <c r="J29" s="90"/>
      <c r="K29" s="90"/>
      <c r="L29" s="90"/>
    </row>
    <row r="30" spans="1:12" s="144" customFormat="1" ht="33.75">
      <c r="A30" s="122">
        <v>5</v>
      </c>
      <c r="B30" s="141" t="s">
        <v>31</v>
      </c>
      <c r="C30" s="122" t="s">
        <v>9</v>
      </c>
      <c r="D30" s="142" t="s">
        <v>10</v>
      </c>
      <c r="E30" s="89">
        <v>43382379.52</v>
      </c>
      <c r="F30" s="89">
        <v>44444731.36</v>
      </c>
      <c r="G30" s="89">
        <v>26029427.71</v>
      </c>
      <c r="H30" s="142" t="s">
        <v>41</v>
      </c>
      <c r="I30" s="143">
        <v>28</v>
      </c>
      <c r="J30" s="89">
        <v>1738899.84</v>
      </c>
      <c r="K30" s="89">
        <v>21691189.76</v>
      </c>
      <c r="L30" s="89">
        <v>1424300.53</v>
      </c>
    </row>
    <row r="31" spans="1:12" s="129" customFormat="1" ht="11.25">
      <c r="A31" s="123"/>
      <c r="B31" s="134"/>
      <c r="C31" s="123"/>
      <c r="D31" s="135"/>
      <c r="E31" s="90">
        <v>84000000000</v>
      </c>
      <c r="F31" s="90">
        <v>86057000000</v>
      </c>
      <c r="G31" s="90">
        <v>50400000000</v>
      </c>
      <c r="H31" s="135"/>
      <c r="I31" s="136"/>
      <c r="J31" s="90">
        <v>3366979586</v>
      </c>
      <c r="K31" s="90">
        <v>42000000000</v>
      </c>
      <c r="L31" s="90">
        <v>2757830386</v>
      </c>
    </row>
    <row r="32" spans="1:12" s="129" customFormat="1" ht="11.25">
      <c r="A32" s="123"/>
      <c r="B32" s="134"/>
      <c r="C32" s="123"/>
      <c r="D32" s="135"/>
      <c r="E32" s="90"/>
      <c r="F32" s="90"/>
      <c r="G32" s="90"/>
      <c r="H32" s="135" t="s">
        <v>41</v>
      </c>
      <c r="I32" s="136">
        <v>28</v>
      </c>
      <c r="J32" s="90"/>
      <c r="K32" s="90">
        <v>4338237.95</v>
      </c>
      <c r="L32" s="90">
        <v>313566.39</v>
      </c>
    </row>
    <row r="33" spans="1:12" s="129" customFormat="1" ht="11.25">
      <c r="A33" s="123"/>
      <c r="B33" s="134"/>
      <c r="C33" s="123"/>
      <c r="D33" s="135"/>
      <c r="E33" s="90"/>
      <c r="F33" s="90"/>
      <c r="G33" s="90"/>
      <c r="H33" s="135"/>
      <c r="I33" s="136"/>
      <c r="J33" s="90"/>
      <c r="K33" s="91">
        <v>8400000000</v>
      </c>
      <c r="L33" s="91">
        <v>607149200</v>
      </c>
    </row>
    <row r="34" spans="1:12" s="129" customFormat="1" ht="11.25">
      <c r="A34" s="123"/>
      <c r="B34" s="134"/>
      <c r="C34" s="123"/>
      <c r="D34" s="135"/>
      <c r="E34" s="90"/>
      <c r="F34" s="90"/>
      <c r="G34" s="90"/>
      <c r="H34" s="135"/>
      <c r="I34" s="136"/>
      <c r="J34" s="90"/>
      <c r="K34" s="90">
        <v>26029427.71</v>
      </c>
      <c r="L34" s="90">
        <v>1737866.92</v>
      </c>
    </row>
    <row r="35" spans="1:12" s="129" customFormat="1" ht="11.25">
      <c r="A35" s="123"/>
      <c r="B35" s="134"/>
      <c r="C35" s="123"/>
      <c r="D35" s="135"/>
      <c r="E35" s="90"/>
      <c r="F35" s="90"/>
      <c r="G35" s="90"/>
      <c r="H35" s="135"/>
      <c r="I35" s="136"/>
      <c r="J35" s="90"/>
      <c r="K35" s="90">
        <v>50400000000</v>
      </c>
      <c r="L35" s="90">
        <v>3364979586</v>
      </c>
    </row>
    <row r="36" spans="1:12" s="144" customFormat="1" ht="56.25">
      <c r="A36" s="122">
        <v>6</v>
      </c>
      <c r="B36" s="141" t="s">
        <v>54</v>
      </c>
      <c r="C36" s="122" t="s">
        <v>11</v>
      </c>
      <c r="D36" s="142" t="s">
        <v>43</v>
      </c>
      <c r="E36" s="89">
        <v>268557587.53</v>
      </c>
      <c r="F36" s="89">
        <v>299111177.68</v>
      </c>
      <c r="G36" s="89">
        <v>132212966.17</v>
      </c>
      <c r="H36" s="142" t="s">
        <v>41</v>
      </c>
      <c r="I36" s="143">
        <v>28</v>
      </c>
      <c r="J36" s="89">
        <v>11361787.59</v>
      </c>
      <c r="K36" s="89">
        <v>132212966.17</v>
      </c>
      <c r="L36" s="89">
        <v>11361787.59</v>
      </c>
    </row>
    <row r="37" spans="1:12" s="129" customFormat="1" ht="11.25">
      <c r="A37" s="123"/>
      <c r="B37" s="134"/>
      <c r="C37" s="123"/>
      <c r="D37" s="135"/>
      <c r="E37" s="90">
        <v>520000000000</v>
      </c>
      <c r="F37" s="90">
        <v>579160000000</v>
      </c>
      <c r="G37" s="90">
        <v>256000000000</v>
      </c>
      <c r="H37" s="135"/>
      <c r="I37" s="136"/>
      <c r="J37" s="90">
        <v>21999488456</v>
      </c>
      <c r="K37" s="90">
        <v>256000000000</v>
      </c>
      <c r="L37" s="90">
        <v>21999488456</v>
      </c>
    </row>
    <row r="38" spans="1:12" s="129" customFormat="1" ht="24.75" customHeight="1">
      <c r="A38" s="123"/>
      <c r="B38" s="277" t="s">
        <v>12</v>
      </c>
      <c r="C38" s="278"/>
      <c r="D38" s="279"/>
      <c r="E38" s="90">
        <v>752000000000</v>
      </c>
      <c r="F38" s="90"/>
      <c r="G38" s="90"/>
      <c r="H38" s="135"/>
      <c r="I38" s="136"/>
      <c r="J38" s="90"/>
      <c r="K38" s="90"/>
      <c r="L38" s="90"/>
    </row>
    <row r="39" spans="1:12" s="129" customFormat="1" ht="11.25">
      <c r="A39" s="123"/>
      <c r="B39" s="134"/>
      <c r="C39" s="123"/>
      <c r="D39" s="135"/>
      <c r="E39" s="90"/>
      <c r="F39" s="90"/>
      <c r="G39" s="90">
        <v>28921586.35</v>
      </c>
      <c r="H39" s="135" t="s">
        <v>13</v>
      </c>
      <c r="I39" s="136">
        <v>30</v>
      </c>
      <c r="J39" s="90">
        <v>1839573.55</v>
      </c>
      <c r="K39" s="90">
        <v>28921586.35</v>
      </c>
      <c r="L39" s="90">
        <v>1787062.06</v>
      </c>
    </row>
    <row r="40" spans="1:12" s="129" customFormat="1" ht="11.25">
      <c r="A40" s="123"/>
      <c r="B40" s="134"/>
      <c r="C40" s="123"/>
      <c r="D40" s="135"/>
      <c r="E40" s="90"/>
      <c r="F40" s="90"/>
      <c r="G40" s="90">
        <v>56000000000</v>
      </c>
      <c r="H40" s="135"/>
      <c r="I40" s="136"/>
      <c r="J40" s="90">
        <v>3561911086</v>
      </c>
      <c r="K40" s="90">
        <v>56000000000</v>
      </c>
      <c r="L40" s="90">
        <v>3460234646</v>
      </c>
    </row>
    <row r="41" spans="1:12" s="129" customFormat="1" ht="11.25">
      <c r="A41" s="123"/>
      <c r="B41" s="134"/>
      <c r="C41" s="123"/>
      <c r="D41" s="135"/>
      <c r="E41" s="90"/>
      <c r="F41" s="90"/>
      <c r="G41" s="90"/>
      <c r="H41" s="135" t="s">
        <v>13</v>
      </c>
      <c r="I41" s="136">
        <v>30</v>
      </c>
      <c r="J41" s="90"/>
      <c r="K41" s="90"/>
      <c r="L41" s="90">
        <v>52511.5</v>
      </c>
    </row>
    <row r="42" spans="1:12" s="129" customFormat="1" ht="11.25">
      <c r="A42" s="123"/>
      <c r="B42" s="134"/>
      <c r="C42" s="123"/>
      <c r="D42" s="135"/>
      <c r="E42" s="90"/>
      <c r="F42" s="90"/>
      <c r="G42" s="91"/>
      <c r="H42" s="135"/>
      <c r="I42" s="136"/>
      <c r="J42" s="91"/>
      <c r="K42" s="91"/>
      <c r="L42" s="91">
        <v>101676440</v>
      </c>
    </row>
    <row r="43" spans="1:12" s="129" customFormat="1" ht="11.25">
      <c r="A43" s="123"/>
      <c r="B43" s="134"/>
      <c r="C43" s="123"/>
      <c r="D43" s="135"/>
      <c r="E43" s="90"/>
      <c r="F43" s="90"/>
      <c r="G43" s="90">
        <v>161134552.52</v>
      </c>
      <c r="H43" s="135"/>
      <c r="I43" s="136"/>
      <c r="J43" s="90">
        <v>13201361.14</v>
      </c>
      <c r="K43" s="90">
        <v>161134552.52</v>
      </c>
      <c r="L43" s="90">
        <v>13201361.14</v>
      </c>
    </row>
    <row r="44" spans="1:12" s="129" customFormat="1" ht="11.25">
      <c r="A44" s="123"/>
      <c r="B44" s="134"/>
      <c r="C44" s="123"/>
      <c r="D44" s="135"/>
      <c r="E44" s="90"/>
      <c r="F44" s="90"/>
      <c r="G44" s="90">
        <v>312000000000</v>
      </c>
      <c r="H44" s="135"/>
      <c r="I44" s="136"/>
      <c r="J44" s="90">
        <v>25561399542</v>
      </c>
      <c r="K44" s="90">
        <v>312000000000</v>
      </c>
      <c r="L44" s="90">
        <v>25561399542</v>
      </c>
    </row>
    <row r="45" spans="1:12" s="129" customFormat="1" ht="11.25">
      <c r="A45" s="123"/>
      <c r="B45" s="134"/>
      <c r="C45" s="123"/>
      <c r="D45" s="135"/>
      <c r="E45" s="90"/>
      <c r="F45" s="90"/>
      <c r="G45" s="90"/>
      <c r="H45" s="135"/>
      <c r="I45" s="136"/>
      <c r="J45" s="90"/>
      <c r="K45" s="90"/>
      <c r="L45" s="90"/>
    </row>
    <row r="46" spans="1:12" s="144" customFormat="1" ht="33.75">
      <c r="A46" s="122">
        <v>7</v>
      </c>
      <c r="B46" s="141" t="s">
        <v>32</v>
      </c>
      <c r="C46" s="122" t="s">
        <v>44</v>
      </c>
      <c r="D46" s="142" t="s">
        <v>14</v>
      </c>
      <c r="E46" s="89">
        <v>35738817.42</v>
      </c>
      <c r="F46" s="89">
        <v>35738817.42</v>
      </c>
      <c r="G46" s="89">
        <v>21443290.45</v>
      </c>
      <c r="H46" s="142" t="s">
        <v>15</v>
      </c>
      <c r="I46" s="143">
        <v>20</v>
      </c>
      <c r="J46" s="89">
        <v>1818072.89</v>
      </c>
      <c r="K46" s="89">
        <v>21443290.45</v>
      </c>
      <c r="L46" s="89">
        <v>1737957.38</v>
      </c>
    </row>
    <row r="47" spans="1:12" s="129" customFormat="1" ht="22.5">
      <c r="A47" s="123"/>
      <c r="B47" s="134" t="s">
        <v>16</v>
      </c>
      <c r="C47" s="123"/>
      <c r="D47" s="135"/>
      <c r="E47" s="90">
        <v>69200000000</v>
      </c>
      <c r="F47" s="90">
        <v>69200000000</v>
      </c>
      <c r="G47" s="90">
        <v>41520000000</v>
      </c>
      <c r="H47" s="135"/>
      <c r="I47" s="136"/>
      <c r="J47" s="90">
        <v>3520280000</v>
      </c>
      <c r="K47" s="90">
        <v>41520000000</v>
      </c>
      <c r="L47" s="90">
        <v>3365154736</v>
      </c>
    </row>
    <row r="48" spans="1:12" s="129" customFormat="1" ht="11.25">
      <c r="A48" s="123"/>
      <c r="B48" s="134"/>
      <c r="C48" s="123"/>
      <c r="D48" s="135"/>
      <c r="E48" s="90"/>
      <c r="F48" s="90"/>
      <c r="G48" s="90"/>
      <c r="H48" s="135"/>
      <c r="I48" s="136"/>
      <c r="J48" s="90"/>
      <c r="K48" s="90"/>
      <c r="L48" s="90"/>
    </row>
    <row r="49" spans="1:12" s="144" customFormat="1" ht="33.75">
      <c r="A49" s="122">
        <v>8</v>
      </c>
      <c r="B49" s="141" t="s">
        <v>55</v>
      </c>
      <c r="C49" s="122" t="s">
        <v>17</v>
      </c>
      <c r="D49" s="142" t="s">
        <v>18</v>
      </c>
      <c r="E49" s="89">
        <v>123020033.36</v>
      </c>
      <c r="F49" s="89">
        <v>127836510.4</v>
      </c>
      <c r="G49" s="89">
        <v>48614087.91</v>
      </c>
      <c r="H49" s="142" t="s">
        <v>19</v>
      </c>
      <c r="I49" s="143">
        <v>30</v>
      </c>
      <c r="J49" s="89">
        <v>3092126.05</v>
      </c>
      <c r="K49" s="89">
        <v>48614087.91</v>
      </c>
      <c r="L49" s="89">
        <v>3003859.84</v>
      </c>
    </row>
    <row r="50" spans="1:12" s="129" customFormat="1" ht="11.25">
      <c r="A50" s="123"/>
      <c r="B50" s="134"/>
      <c r="C50" s="123"/>
      <c r="D50" s="135"/>
      <c r="E50" s="90">
        <v>238200000000</v>
      </c>
      <c r="F50" s="90">
        <v>247526000000</v>
      </c>
      <c r="G50" s="90">
        <v>94130000000</v>
      </c>
      <c r="H50" s="135"/>
      <c r="I50" s="136"/>
      <c r="J50" s="90">
        <v>5987190902</v>
      </c>
      <c r="K50" s="90">
        <v>94130000000</v>
      </c>
      <c r="L50" s="90">
        <v>5816283702</v>
      </c>
    </row>
    <row r="51" spans="1:12" s="129" customFormat="1" ht="11.25">
      <c r="A51" s="123"/>
      <c r="B51" s="134"/>
      <c r="C51" s="123"/>
      <c r="D51" s="135"/>
      <c r="E51" s="90"/>
      <c r="F51" s="90"/>
      <c r="G51" s="90"/>
      <c r="H51" s="135" t="s">
        <v>19</v>
      </c>
      <c r="I51" s="136">
        <v>30</v>
      </c>
      <c r="J51" s="90"/>
      <c r="K51" s="90"/>
      <c r="L51" s="90">
        <v>88266.2</v>
      </c>
    </row>
    <row r="52" spans="1:12" s="129" customFormat="1" ht="11.25">
      <c r="A52" s="123"/>
      <c r="B52" s="134"/>
      <c r="C52" s="123"/>
      <c r="D52" s="135"/>
      <c r="E52" s="90"/>
      <c r="F52" s="90"/>
      <c r="G52" s="90"/>
      <c r="H52" s="135"/>
      <c r="I52" s="136"/>
      <c r="J52" s="90"/>
      <c r="K52" s="90"/>
      <c r="L52" s="90">
        <v>170907200</v>
      </c>
    </row>
    <row r="53" spans="1:12" s="129" customFormat="1" ht="24" customHeight="1">
      <c r="A53" s="123"/>
      <c r="B53" s="277" t="s">
        <v>51</v>
      </c>
      <c r="C53" s="278"/>
      <c r="D53" s="284"/>
      <c r="E53" s="279"/>
      <c r="F53" s="90"/>
      <c r="G53" s="90">
        <v>25197932.11</v>
      </c>
      <c r="H53" s="135"/>
      <c r="I53" s="136">
        <v>15</v>
      </c>
      <c r="J53" s="90">
        <v>2513339.78</v>
      </c>
      <c r="K53" s="280" t="s">
        <v>20</v>
      </c>
      <c r="L53" s="281"/>
    </row>
    <row r="54" spans="1:12" s="129" customFormat="1" ht="11.25">
      <c r="A54" s="123"/>
      <c r="B54" s="134"/>
      <c r="C54" s="123"/>
      <c r="D54" s="135"/>
      <c r="E54" s="90"/>
      <c r="F54" s="90"/>
      <c r="G54" s="91">
        <v>48790000000</v>
      </c>
      <c r="H54" s="135"/>
      <c r="I54" s="136"/>
      <c r="J54" s="90">
        <v>4866504412</v>
      </c>
      <c r="K54" s="91"/>
      <c r="L54" s="91"/>
    </row>
    <row r="55" spans="1:12" s="129" customFormat="1" ht="11.25">
      <c r="A55" s="123"/>
      <c r="B55" s="134"/>
      <c r="C55" s="123"/>
      <c r="D55" s="135"/>
      <c r="E55" s="90"/>
      <c r="F55" s="90"/>
      <c r="G55" s="90">
        <v>73812020.02</v>
      </c>
      <c r="H55" s="135"/>
      <c r="I55" s="136"/>
      <c r="J55" s="89">
        <v>5605465.83</v>
      </c>
      <c r="K55" s="90">
        <v>48614087.91</v>
      </c>
      <c r="L55" s="90">
        <v>3092126.05</v>
      </c>
    </row>
    <row r="56" spans="1:12" s="129" customFormat="1" ht="11.25">
      <c r="A56" s="123"/>
      <c r="B56" s="134"/>
      <c r="C56" s="123"/>
      <c r="D56" s="135"/>
      <c r="E56" s="90"/>
      <c r="F56" s="90"/>
      <c r="G56" s="90">
        <v>142920000000</v>
      </c>
      <c r="H56" s="135"/>
      <c r="I56" s="136"/>
      <c r="J56" s="90">
        <v>10853695314</v>
      </c>
      <c r="K56" s="90">
        <v>94130000000</v>
      </c>
      <c r="L56" s="90">
        <v>5987190902</v>
      </c>
    </row>
    <row r="57" spans="1:12" s="129" customFormat="1" ht="11.25">
      <c r="A57" s="123"/>
      <c r="B57" s="134"/>
      <c r="C57" s="123"/>
      <c r="D57" s="135"/>
      <c r="E57" s="90"/>
      <c r="F57" s="90"/>
      <c r="G57" s="90"/>
      <c r="H57" s="135"/>
      <c r="I57" s="136"/>
      <c r="J57" s="90"/>
      <c r="K57" s="90"/>
      <c r="L57" s="90"/>
    </row>
    <row r="58" spans="1:12" s="144" customFormat="1" ht="33.75">
      <c r="A58" s="122">
        <v>9</v>
      </c>
      <c r="B58" s="141" t="s">
        <v>33</v>
      </c>
      <c r="C58" s="122" t="s">
        <v>21</v>
      </c>
      <c r="D58" s="142" t="s">
        <v>22</v>
      </c>
      <c r="E58" s="89">
        <v>10444824.33</v>
      </c>
      <c r="F58" s="89">
        <v>10751599.73</v>
      </c>
      <c r="G58" s="89">
        <v>5222412.16</v>
      </c>
      <c r="H58" s="142" t="s">
        <v>41</v>
      </c>
      <c r="I58" s="143">
        <v>28</v>
      </c>
      <c r="J58" s="89">
        <v>361926.04</v>
      </c>
      <c r="K58" s="89">
        <v>5222412.16</v>
      </c>
      <c r="L58" s="89">
        <v>342917.31</v>
      </c>
    </row>
    <row r="59" spans="1:12" s="129" customFormat="1" ht="11.25">
      <c r="A59" s="123"/>
      <c r="B59" s="134"/>
      <c r="C59" s="123"/>
      <c r="D59" s="135"/>
      <c r="E59" s="90">
        <v>20224000000</v>
      </c>
      <c r="F59" s="90">
        <v>20818000000</v>
      </c>
      <c r="G59" s="90">
        <v>10112000000</v>
      </c>
      <c r="H59" s="135"/>
      <c r="I59" s="136"/>
      <c r="J59" s="90">
        <v>700786526</v>
      </c>
      <c r="K59" s="90">
        <v>10112000000</v>
      </c>
      <c r="L59" s="90">
        <v>663980496</v>
      </c>
    </row>
    <row r="60" spans="1:12" s="129" customFormat="1" ht="24.75" customHeight="1">
      <c r="A60" s="123"/>
      <c r="B60" s="277" t="s">
        <v>12</v>
      </c>
      <c r="C60" s="278"/>
      <c r="D60" s="279"/>
      <c r="E60" s="90">
        <v>41800000000</v>
      </c>
      <c r="F60" s="90">
        <v>41803000000</v>
      </c>
      <c r="G60" s="90"/>
      <c r="H60" s="135"/>
      <c r="I60" s="136"/>
      <c r="J60" s="90"/>
      <c r="K60" s="90"/>
      <c r="L60" s="90"/>
    </row>
    <row r="61" spans="1:12" s="129" customFormat="1" ht="11.25">
      <c r="A61" s="123"/>
      <c r="B61" s="134"/>
      <c r="C61" s="123"/>
      <c r="D61" s="135"/>
      <c r="E61" s="90"/>
      <c r="F61" s="90"/>
      <c r="G61" s="90"/>
      <c r="H61" s="135" t="s">
        <v>41</v>
      </c>
      <c r="I61" s="136">
        <v>28</v>
      </c>
      <c r="J61" s="90"/>
      <c r="K61" s="90"/>
      <c r="L61" s="90">
        <v>19008.73</v>
      </c>
    </row>
    <row r="62" spans="1:12" s="129" customFormat="1" ht="11.25">
      <c r="A62" s="123"/>
      <c r="B62" s="134"/>
      <c r="C62" s="123"/>
      <c r="D62" s="135"/>
      <c r="E62" s="90"/>
      <c r="F62" s="90"/>
      <c r="G62" s="90"/>
      <c r="H62" s="135"/>
      <c r="I62" s="136"/>
      <c r="J62" s="90"/>
      <c r="K62" s="90"/>
      <c r="L62" s="90">
        <v>36806030</v>
      </c>
    </row>
    <row r="63" spans="1:12" s="129" customFormat="1" ht="11.25">
      <c r="A63" s="123"/>
      <c r="B63" s="134"/>
      <c r="C63" s="123"/>
      <c r="D63" s="135"/>
      <c r="E63" s="90"/>
      <c r="F63" s="90"/>
      <c r="G63" s="90">
        <v>1044275.85</v>
      </c>
      <c r="H63" s="135" t="s">
        <v>13</v>
      </c>
      <c r="I63" s="136">
        <v>30</v>
      </c>
      <c r="J63" s="90">
        <v>70290.34</v>
      </c>
      <c r="K63" s="90">
        <v>1044275.85</v>
      </c>
      <c r="L63" s="90">
        <v>66421.74</v>
      </c>
    </row>
    <row r="64" spans="1:12" s="129" customFormat="1" ht="11.25">
      <c r="A64" s="123"/>
      <c r="B64" s="134"/>
      <c r="C64" s="123"/>
      <c r="D64" s="135"/>
      <c r="E64" s="90"/>
      <c r="F64" s="90"/>
      <c r="G64" s="90">
        <v>2022000000</v>
      </c>
      <c r="H64" s="135"/>
      <c r="I64" s="136"/>
      <c r="J64" s="90">
        <v>136101080</v>
      </c>
      <c r="K64" s="90">
        <v>2022000000</v>
      </c>
      <c r="L64" s="90">
        <v>128610432</v>
      </c>
    </row>
    <row r="65" spans="1:12" s="129" customFormat="1" ht="11.25">
      <c r="A65" s="123"/>
      <c r="B65" s="134"/>
      <c r="C65" s="123"/>
      <c r="D65" s="135"/>
      <c r="E65" s="90"/>
      <c r="F65" s="90"/>
      <c r="G65" s="90"/>
      <c r="H65" s="135" t="s">
        <v>13</v>
      </c>
      <c r="I65" s="136">
        <v>30</v>
      </c>
      <c r="J65" s="90"/>
      <c r="K65" s="90"/>
      <c r="L65" s="90">
        <v>3868.6</v>
      </c>
    </row>
    <row r="66" spans="1:12" s="129" customFormat="1" ht="11.25">
      <c r="A66" s="123"/>
      <c r="B66" s="134"/>
      <c r="C66" s="123"/>
      <c r="D66" s="135"/>
      <c r="E66" s="90"/>
      <c r="F66" s="90"/>
      <c r="G66" s="91"/>
      <c r="H66" s="135"/>
      <c r="I66" s="136"/>
      <c r="J66" s="91"/>
      <c r="K66" s="91"/>
      <c r="L66" s="91">
        <v>7490648</v>
      </c>
    </row>
    <row r="67" spans="1:12" s="129" customFormat="1" ht="11.25">
      <c r="A67" s="123"/>
      <c r="B67" s="134"/>
      <c r="C67" s="123"/>
      <c r="D67" s="135"/>
      <c r="E67" s="90"/>
      <c r="F67" s="90"/>
      <c r="G67" s="90">
        <v>6266688.01</v>
      </c>
      <c r="H67" s="135"/>
      <c r="I67" s="136"/>
      <c r="J67" s="90">
        <v>432216.38</v>
      </c>
      <c r="K67" s="90">
        <v>6266688.01</v>
      </c>
      <c r="L67" s="90">
        <v>432216.38</v>
      </c>
    </row>
    <row r="68" spans="1:12" s="129" customFormat="1" ht="11.25">
      <c r="A68" s="123"/>
      <c r="B68" s="134"/>
      <c r="C68" s="123"/>
      <c r="D68" s="135"/>
      <c r="E68" s="90"/>
      <c r="F68" s="90"/>
      <c r="G68" s="90">
        <v>12134000000</v>
      </c>
      <c r="H68" s="135"/>
      <c r="I68" s="136"/>
      <c r="J68" s="90">
        <v>836887606</v>
      </c>
      <c r="K68" s="90">
        <v>12134000000</v>
      </c>
      <c r="L68" s="90">
        <v>836887606</v>
      </c>
    </row>
    <row r="69" spans="1:12" s="129" customFormat="1" ht="11.25">
      <c r="A69" s="123"/>
      <c r="B69" s="134"/>
      <c r="C69" s="123"/>
      <c r="D69" s="135"/>
      <c r="E69" s="90"/>
      <c r="F69" s="90"/>
      <c r="G69" s="90"/>
      <c r="H69" s="135"/>
      <c r="I69" s="136"/>
      <c r="J69" s="90"/>
      <c r="K69" s="90"/>
      <c r="L69" s="90"/>
    </row>
    <row r="70" spans="1:12" s="144" customFormat="1" ht="33.75">
      <c r="A70" s="122">
        <v>10</v>
      </c>
      <c r="B70" s="141" t="s">
        <v>34</v>
      </c>
      <c r="C70" s="122" t="s">
        <v>23</v>
      </c>
      <c r="D70" s="142" t="s">
        <v>48</v>
      </c>
      <c r="E70" s="89">
        <v>76802305.46</v>
      </c>
      <c r="F70" s="89">
        <v>74318617</v>
      </c>
      <c r="G70" s="89">
        <v>34189446.72</v>
      </c>
      <c r="H70" s="142" t="s">
        <v>41</v>
      </c>
      <c r="I70" s="143">
        <v>28</v>
      </c>
      <c r="J70" s="89">
        <v>2314000.72</v>
      </c>
      <c r="K70" s="89">
        <v>23757017.36</v>
      </c>
      <c r="L70" s="89">
        <v>1559948.2</v>
      </c>
    </row>
    <row r="71" spans="1:12" s="129" customFormat="1" ht="11.25">
      <c r="A71" s="123"/>
      <c r="B71" s="134"/>
      <c r="C71" s="123"/>
      <c r="D71" s="135"/>
      <c r="E71" s="90">
        <v>148710000000</v>
      </c>
      <c r="F71" s="90">
        <v>143900908548</v>
      </c>
      <c r="G71" s="90">
        <v>66200000000</v>
      </c>
      <c r="H71" s="135"/>
      <c r="I71" s="136"/>
      <c r="J71" s="90">
        <v>4480530166</v>
      </c>
      <c r="K71" s="90">
        <v>46000000000</v>
      </c>
      <c r="L71" s="90">
        <v>3020480898</v>
      </c>
    </row>
    <row r="72" spans="1:12" s="129" customFormat="1" ht="11.25">
      <c r="A72" s="123"/>
      <c r="B72" s="134"/>
      <c r="C72" s="123"/>
      <c r="D72" s="135"/>
      <c r="E72" s="90"/>
      <c r="F72" s="90"/>
      <c r="G72" s="90">
        <v>10401441.95</v>
      </c>
      <c r="H72" s="135" t="s">
        <v>24</v>
      </c>
      <c r="I72" s="136">
        <v>15</v>
      </c>
      <c r="J72" s="90">
        <v>1037480.29</v>
      </c>
      <c r="K72" s="90">
        <v>10401723.69</v>
      </c>
      <c r="L72" s="90">
        <v>1017276.52</v>
      </c>
    </row>
    <row r="73" spans="1:12" s="129" customFormat="1" ht="11.25">
      <c r="A73" s="123"/>
      <c r="B73" s="134"/>
      <c r="C73" s="123"/>
      <c r="D73" s="135"/>
      <c r="E73" s="90"/>
      <c r="F73" s="90"/>
      <c r="G73" s="90">
        <v>20140000000</v>
      </c>
      <c r="H73" s="135"/>
      <c r="I73" s="136"/>
      <c r="J73" s="90">
        <v>2008841952</v>
      </c>
      <c r="K73" s="90">
        <v>20140545529</v>
      </c>
      <c r="L73" s="90">
        <v>1969722007</v>
      </c>
    </row>
    <row r="74" spans="1:12" s="129" customFormat="1" ht="11.25">
      <c r="A74" s="123"/>
      <c r="B74" s="134"/>
      <c r="C74" s="123"/>
      <c r="D74" s="135"/>
      <c r="E74" s="90"/>
      <c r="F74" s="90"/>
      <c r="G74" s="90"/>
      <c r="H74" s="135" t="s">
        <v>41</v>
      </c>
      <c r="I74" s="136">
        <v>28</v>
      </c>
      <c r="J74" s="90"/>
      <c r="K74" s="90">
        <v>10432429.36</v>
      </c>
      <c r="L74" s="90">
        <v>754052.52</v>
      </c>
    </row>
    <row r="75" spans="1:12" s="129" customFormat="1" ht="11.25">
      <c r="A75" s="123"/>
      <c r="B75" s="134"/>
      <c r="C75" s="123"/>
      <c r="D75" s="135"/>
      <c r="E75" s="90"/>
      <c r="F75" s="90"/>
      <c r="G75" s="91"/>
      <c r="H75" s="135"/>
      <c r="I75" s="136"/>
      <c r="J75" s="91"/>
      <c r="K75" s="91">
        <v>20200000000</v>
      </c>
      <c r="L75" s="91">
        <v>1460049268</v>
      </c>
    </row>
    <row r="76" spans="1:12" s="129" customFormat="1" ht="11.25">
      <c r="A76" s="123"/>
      <c r="B76" s="134"/>
      <c r="C76" s="123"/>
      <c r="D76" s="135"/>
      <c r="E76" s="90"/>
      <c r="F76" s="90"/>
      <c r="G76" s="90">
        <v>44590888.67</v>
      </c>
      <c r="H76" s="135"/>
      <c r="I76" s="136"/>
      <c r="J76" s="90">
        <v>3351481</v>
      </c>
      <c r="K76" s="90">
        <v>44591170.41</v>
      </c>
      <c r="L76" s="90">
        <v>3331277.24</v>
      </c>
    </row>
    <row r="77" spans="1:12" s="129" customFormat="1" ht="11.25">
      <c r="A77" s="123"/>
      <c r="B77" s="134"/>
      <c r="C77" s="123"/>
      <c r="D77" s="135"/>
      <c r="E77" s="90"/>
      <c r="F77" s="90"/>
      <c r="G77" s="90">
        <v>86340000000</v>
      </c>
      <c r="H77" s="135"/>
      <c r="I77" s="136"/>
      <c r="J77" s="90">
        <v>6489372118</v>
      </c>
      <c r="K77" s="90">
        <v>86340545529</v>
      </c>
      <c r="L77" s="90">
        <v>6450252173</v>
      </c>
    </row>
    <row r="78" spans="1:12" s="129" customFormat="1" ht="11.25">
      <c r="A78" s="123"/>
      <c r="B78" s="134"/>
      <c r="C78" s="123"/>
      <c r="D78" s="135"/>
      <c r="E78" s="90"/>
      <c r="F78" s="90"/>
      <c r="G78" s="90"/>
      <c r="H78" s="135"/>
      <c r="I78" s="136"/>
      <c r="J78" s="90"/>
      <c r="K78" s="90"/>
      <c r="L78" s="90"/>
    </row>
    <row r="79" spans="1:12" s="144" customFormat="1" ht="22.5">
      <c r="A79" s="122">
        <v>11</v>
      </c>
      <c r="B79" s="141" t="s">
        <v>35</v>
      </c>
      <c r="C79" s="122" t="s">
        <v>23</v>
      </c>
      <c r="D79" s="142" t="s">
        <v>25</v>
      </c>
      <c r="E79" s="89">
        <v>33771116.63</v>
      </c>
      <c r="F79" s="89">
        <v>37023633.07</v>
      </c>
      <c r="G79" s="89">
        <v>16885558.32</v>
      </c>
      <c r="H79" s="142" t="s">
        <v>41</v>
      </c>
      <c r="I79" s="143">
        <v>28</v>
      </c>
      <c r="J79" s="89">
        <v>1188949.9</v>
      </c>
      <c r="K79" s="89">
        <v>16885558.32</v>
      </c>
      <c r="L79" s="89">
        <v>1188949.9</v>
      </c>
    </row>
    <row r="80" spans="1:12" s="129" customFormat="1" ht="11.25">
      <c r="A80" s="123"/>
      <c r="B80" s="134"/>
      <c r="C80" s="123"/>
      <c r="D80" s="135"/>
      <c r="E80" s="90">
        <v>65390000000</v>
      </c>
      <c r="F80" s="90">
        <v>71687750000</v>
      </c>
      <c r="G80" s="90">
        <v>32695000000</v>
      </c>
      <c r="H80" s="135"/>
      <c r="I80" s="136"/>
      <c r="J80" s="90">
        <v>2302128018</v>
      </c>
      <c r="K80" s="90">
        <v>32695000000</v>
      </c>
      <c r="L80" s="90">
        <v>2302128018</v>
      </c>
    </row>
    <row r="81" spans="1:12" s="129" customFormat="1" ht="38.25" customHeight="1">
      <c r="A81" s="123"/>
      <c r="B81" s="277" t="s">
        <v>51</v>
      </c>
      <c r="C81" s="278"/>
      <c r="D81" s="279"/>
      <c r="E81" s="90"/>
      <c r="F81" s="90"/>
      <c r="G81" s="90">
        <v>3377111.66</v>
      </c>
      <c r="H81" s="135"/>
      <c r="I81" s="136"/>
      <c r="J81" s="90">
        <v>336846.26</v>
      </c>
      <c r="K81" s="280" t="s">
        <v>20</v>
      </c>
      <c r="L81" s="281"/>
    </row>
    <row r="82" spans="1:12" s="129" customFormat="1" ht="11.25">
      <c r="A82" s="123"/>
      <c r="B82" s="134"/>
      <c r="C82" s="123"/>
      <c r="D82" s="135"/>
      <c r="E82" s="90"/>
      <c r="F82" s="90"/>
      <c r="G82" s="91">
        <v>6539000000</v>
      </c>
      <c r="H82" s="135"/>
      <c r="I82" s="136"/>
      <c r="J82" s="91">
        <v>652225300</v>
      </c>
      <c r="K82" s="91"/>
      <c r="L82" s="91"/>
    </row>
    <row r="83" spans="1:12" s="129" customFormat="1" ht="11.25">
      <c r="A83" s="123"/>
      <c r="B83" s="134"/>
      <c r="C83" s="123"/>
      <c r="D83" s="135"/>
      <c r="E83" s="90"/>
      <c r="F83" s="90"/>
      <c r="G83" s="90">
        <v>20262669.98</v>
      </c>
      <c r="H83" s="135"/>
      <c r="I83" s="136"/>
      <c r="J83" s="90">
        <v>1525796.15</v>
      </c>
      <c r="K83" s="90">
        <v>16885558.32</v>
      </c>
      <c r="L83" s="90">
        <v>1188949.9</v>
      </c>
    </row>
    <row r="84" spans="1:12" s="129" customFormat="1" ht="11.25">
      <c r="A84" s="123"/>
      <c r="B84" s="134"/>
      <c r="C84" s="123"/>
      <c r="D84" s="135"/>
      <c r="E84" s="90"/>
      <c r="F84" s="90"/>
      <c r="G84" s="90">
        <v>39234000000</v>
      </c>
      <c r="H84" s="135"/>
      <c r="I84" s="136"/>
      <c r="J84" s="90">
        <v>2954353318</v>
      </c>
      <c r="K84" s="90">
        <v>32695000000</v>
      </c>
      <c r="L84" s="90">
        <v>2302128018</v>
      </c>
    </row>
    <row r="85" spans="1:12" s="129" customFormat="1" ht="11.25">
      <c r="A85" s="123"/>
      <c r="B85" s="134"/>
      <c r="C85" s="123"/>
      <c r="D85" s="135"/>
      <c r="E85" s="90"/>
      <c r="F85" s="90"/>
      <c r="G85" s="90"/>
      <c r="H85" s="135"/>
      <c r="I85" s="136"/>
      <c r="J85" s="90"/>
      <c r="K85" s="90"/>
      <c r="L85" s="90"/>
    </row>
    <row r="86" spans="1:12" s="144" customFormat="1" ht="33.75">
      <c r="A86" s="122">
        <v>12</v>
      </c>
      <c r="B86" s="141" t="s">
        <v>36</v>
      </c>
      <c r="C86" s="122" t="s">
        <v>23</v>
      </c>
      <c r="D86" s="142" t="s">
        <v>25</v>
      </c>
      <c r="E86" s="89">
        <v>18075991.47</v>
      </c>
      <c r="F86" s="89">
        <v>21302814.17</v>
      </c>
      <c r="G86" s="89">
        <v>9037995.73</v>
      </c>
      <c r="H86" s="142" t="s">
        <v>41</v>
      </c>
      <c r="I86" s="143">
        <v>28</v>
      </c>
      <c r="J86" s="89">
        <v>888996.27</v>
      </c>
      <c r="K86" s="89">
        <v>9037995.73</v>
      </c>
      <c r="L86" s="89">
        <v>888996.27</v>
      </c>
    </row>
    <row r="87" spans="1:12" s="129" customFormat="1" ht="11.25">
      <c r="A87" s="123"/>
      <c r="B87" s="134"/>
      <c r="C87" s="123"/>
      <c r="D87" s="135"/>
      <c r="E87" s="90">
        <v>35000000000</v>
      </c>
      <c r="F87" s="90">
        <v>41248000000</v>
      </c>
      <c r="G87" s="90">
        <v>17500000000</v>
      </c>
      <c r="H87" s="135"/>
      <c r="I87" s="136"/>
      <c r="J87" s="90">
        <v>1721336812</v>
      </c>
      <c r="K87" s="90">
        <v>17500000000</v>
      </c>
      <c r="L87" s="90">
        <v>1721336812</v>
      </c>
    </row>
    <row r="88" spans="1:12" s="129" customFormat="1" ht="11.25">
      <c r="A88" s="123"/>
      <c r="B88" s="134"/>
      <c r="C88" s="123"/>
      <c r="D88" s="135"/>
      <c r="E88" s="90"/>
      <c r="F88" s="90"/>
      <c r="G88" s="90"/>
      <c r="H88" s="135"/>
      <c r="I88" s="136"/>
      <c r="J88" s="90"/>
      <c r="K88" s="90"/>
      <c r="L88" s="90"/>
    </row>
    <row r="89" spans="1:12" s="144" customFormat="1" ht="45">
      <c r="A89" s="122">
        <v>13</v>
      </c>
      <c r="B89" s="141" t="s">
        <v>37</v>
      </c>
      <c r="C89" s="122" t="s">
        <v>23</v>
      </c>
      <c r="D89" s="142" t="s">
        <v>26</v>
      </c>
      <c r="E89" s="89">
        <v>256317094.21</v>
      </c>
      <c r="F89" s="89">
        <v>258566421.01</v>
      </c>
      <c r="G89" s="89">
        <v>12890764.21</v>
      </c>
      <c r="H89" s="142" t="s">
        <v>41</v>
      </c>
      <c r="I89" s="143">
        <v>28</v>
      </c>
      <c r="J89" s="89">
        <v>1070745.92</v>
      </c>
      <c r="K89" s="89">
        <v>12890764.21</v>
      </c>
      <c r="L89" s="89">
        <v>1070745.92</v>
      </c>
    </row>
    <row r="90" spans="1:12" s="129" customFormat="1" ht="11.25">
      <c r="A90" s="123"/>
      <c r="B90" s="134"/>
      <c r="C90" s="123"/>
      <c r="D90" s="135"/>
      <c r="E90" s="90">
        <v>496299100000</v>
      </c>
      <c r="F90" s="90">
        <v>500654404000</v>
      </c>
      <c r="G90" s="90">
        <v>24960000017</v>
      </c>
      <c r="H90" s="135"/>
      <c r="I90" s="136"/>
      <c r="J90" s="90">
        <v>2073253203</v>
      </c>
      <c r="K90" s="90">
        <v>24960000017</v>
      </c>
      <c r="L90" s="90">
        <v>2073253203</v>
      </c>
    </row>
    <row r="91" spans="1:12" s="129" customFormat="1" ht="33.75" customHeight="1">
      <c r="A91" s="123"/>
      <c r="B91" s="282" t="s">
        <v>50</v>
      </c>
      <c r="C91" s="283"/>
      <c r="D91" s="283"/>
      <c r="E91" s="145"/>
      <c r="F91" s="90"/>
      <c r="G91" s="90">
        <v>140899512.97</v>
      </c>
      <c r="H91" s="135"/>
      <c r="I91" s="136"/>
      <c r="J91" s="90">
        <v>5628216.5200000005</v>
      </c>
      <c r="K91" s="280" t="s">
        <v>20</v>
      </c>
      <c r="L91" s="281"/>
    </row>
    <row r="92" spans="1:12" s="129" customFormat="1" ht="11.25">
      <c r="A92" s="123"/>
      <c r="B92" s="134"/>
      <c r="C92" s="123"/>
      <c r="D92" s="135"/>
      <c r="E92" s="90"/>
      <c r="F92" s="90"/>
      <c r="G92" s="91">
        <v>272819499978</v>
      </c>
      <c r="H92" s="135"/>
      <c r="I92" s="136"/>
      <c r="J92" s="91">
        <v>10897746801</v>
      </c>
      <c r="K92" s="91"/>
      <c r="L92" s="91"/>
    </row>
    <row r="93" spans="1:12" s="129" customFormat="1" ht="11.25">
      <c r="A93" s="123"/>
      <c r="B93" s="134"/>
      <c r="C93" s="123"/>
      <c r="D93" s="135"/>
      <c r="E93" s="90"/>
      <c r="F93" s="90"/>
      <c r="G93" s="90">
        <v>153790277.18</v>
      </c>
      <c r="H93" s="135"/>
      <c r="I93" s="136"/>
      <c r="J93" s="90">
        <v>6698962.44</v>
      </c>
      <c r="K93" s="90">
        <v>12890764.21</v>
      </c>
      <c r="L93" s="90">
        <v>1070745.92</v>
      </c>
    </row>
    <row r="94" spans="1:12" s="129" customFormat="1" ht="11.25">
      <c r="A94" s="123"/>
      <c r="B94" s="134"/>
      <c r="C94" s="123"/>
      <c r="D94" s="135"/>
      <c r="E94" s="90"/>
      <c r="F94" s="90"/>
      <c r="G94" s="90">
        <v>297779499995</v>
      </c>
      <c r="H94" s="135"/>
      <c r="I94" s="136"/>
      <c r="J94" s="90">
        <v>12971000004</v>
      </c>
      <c r="K94" s="90">
        <v>24960000017</v>
      </c>
      <c r="L94" s="90">
        <v>2073253203</v>
      </c>
    </row>
    <row r="95" spans="1:12" s="129" customFormat="1" ht="11.25">
      <c r="A95" s="123"/>
      <c r="B95" s="134"/>
      <c r="C95" s="123"/>
      <c r="D95" s="135"/>
      <c r="E95" s="90"/>
      <c r="F95" s="90"/>
      <c r="G95" s="90"/>
      <c r="H95" s="135"/>
      <c r="I95" s="136"/>
      <c r="J95" s="90"/>
      <c r="K95" s="90"/>
      <c r="L95" s="90"/>
    </row>
    <row r="96" spans="1:12" s="144" customFormat="1" ht="33.75">
      <c r="A96" s="122">
        <v>14</v>
      </c>
      <c r="B96" s="141" t="s">
        <v>56</v>
      </c>
      <c r="C96" s="122" t="s">
        <v>27</v>
      </c>
      <c r="D96" s="142" t="s">
        <v>45</v>
      </c>
      <c r="E96" s="89">
        <v>525809417.08</v>
      </c>
      <c r="F96" s="89">
        <v>531288310.43</v>
      </c>
      <c r="G96" s="89">
        <v>161909237.86</v>
      </c>
      <c r="H96" s="142" t="s">
        <v>41</v>
      </c>
      <c r="I96" s="143">
        <v>28</v>
      </c>
      <c r="J96" s="89">
        <v>13913751.6</v>
      </c>
      <c r="K96" s="89">
        <v>161909237.86</v>
      </c>
      <c r="L96" s="89">
        <v>13913751.6</v>
      </c>
    </row>
    <row r="97" spans="1:12" s="129" customFormat="1" ht="11.25">
      <c r="A97" s="123"/>
      <c r="B97" s="134"/>
      <c r="C97" s="123"/>
      <c r="D97" s="135"/>
      <c r="E97" s="90">
        <v>1018109000000</v>
      </c>
      <c r="F97" s="90">
        <v>1028717616830</v>
      </c>
      <c r="G97" s="90">
        <v>313500000000</v>
      </c>
      <c r="H97" s="135"/>
      <c r="I97" s="136"/>
      <c r="J97" s="90">
        <v>26940779808</v>
      </c>
      <c r="K97" s="90">
        <v>313500000000</v>
      </c>
      <c r="L97" s="90">
        <v>26940779808</v>
      </c>
    </row>
    <row r="98" spans="1:12" s="129" customFormat="1" ht="11.25">
      <c r="A98" s="123"/>
      <c r="B98" s="134"/>
      <c r="C98" s="123"/>
      <c r="D98" s="135"/>
      <c r="E98" s="90"/>
      <c r="F98" s="90"/>
      <c r="G98" s="90"/>
      <c r="H98" s="135"/>
      <c r="I98" s="136"/>
      <c r="J98" s="90"/>
      <c r="K98" s="90"/>
      <c r="L98" s="90"/>
    </row>
    <row r="99" spans="1:12" s="144" customFormat="1" ht="33.75">
      <c r="A99" s="122">
        <v>15</v>
      </c>
      <c r="B99" s="141" t="s">
        <v>38</v>
      </c>
      <c r="C99" s="122" t="s">
        <v>27</v>
      </c>
      <c r="D99" s="142" t="s">
        <v>28</v>
      </c>
      <c r="E99" s="89">
        <v>13444406</v>
      </c>
      <c r="F99" s="89">
        <v>13427879.38</v>
      </c>
      <c r="G99" s="89">
        <v>8066643.6</v>
      </c>
      <c r="H99" s="142" t="s">
        <v>19</v>
      </c>
      <c r="I99" s="143">
        <v>30</v>
      </c>
      <c r="J99" s="89">
        <v>566723.76</v>
      </c>
      <c r="K99" s="89">
        <v>8056727.63</v>
      </c>
      <c r="L99" s="89">
        <v>566723.76</v>
      </c>
    </row>
    <row r="100" spans="1:12" s="129" customFormat="1" ht="11.25">
      <c r="A100" s="123"/>
      <c r="B100" s="134"/>
      <c r="C100" s="123"/>
      <c r="D100" s="135"/>
      <c r="E100" s="90">
        <v>26032000000</v>
      </c>
      <c r="F100" s="90">
        <v>26000000000</v>
      </c>
      <c r="G100" s="90">
        <v>15619200000</v>
      </c>
      <c r="H100" s="135"/>
      <c r="I100" s="136"/>
      <c r="J100" s="90">
        <v>1097330208</v>
      </c>
      <c r="K100" s="90">
        <v>15600000000</v>
      </c>
      <c r="L100" s="90">
        <v>1097330208</v>
      </c>
    </row>
    <row r="101" spans="1:12" s="140" customFormat="1" ht="11.25">
      <c r="A101" s="128"/>
      <c r="B101" s="137"/>
      <c r="C101" s="128"/>
      <c r="D101" s="138"/>
      <c r="E101" s="91"/>
      <c r="F101" s="91"/>
      <c r="G101" s="91"/>
      <c r="H101" s="138"/>
      <c r="I101" s="139"/>
      <c r="J101" s="91"/>
      <c r="K101" s="91"/>
      <c r="L101" s="91"/>
    </row>
    <row r="102" spans="2:12" s="146" customFormat="1" ht="11.25">
      <c r="B102" s="147"/>
      <c r="D102" s="148"/>
      <c r="E102" s="149"/>
      <c r="F102" s="149"/>
      <c r="G102" s="149"/>
      <c r="H102" s="148"/>
      <c r="I102" s="150"/>
      <c r="J102" s="151" t="s">
        <v>274</v>
      </c>
      <c r="K102" s="92" t="s">
        <v>281</v>
      </c>
      <c r="L102" s="89">
        <f>L5+L7+L12+L14+L16+L21+L23+L25+L30+L32+L36+L58+L61+L70+L74+L79+L86+L89+L96</f>
        <v>41426887.059999995</v>
      </c>
    </row>
    <row r="103" spans="2:12" s="146" customFormat="1" ht="11.25">
      <c r="B103" s="147"/>
      <c r="D103" s="148"/>
      <c r="E103" s="149"/>
      <c r="F103" s="149"/>
      <c r="G103" s="149"/>
      <c r="H103" s="148"/>
      <c r="I103" s="150"/>
      <c r="J103" s="131"/>
      <c r="K103" s="92"/>
      <c r="L103" s="90">
        <f>L6+L8+L13+L15+L17+L22+L24+L26+L31+L33+L37+L59+L62+L71+L75+L80+L87+L90+L97</f>
        <v>80213638609</v>
      </c>
    </row>
    <row r="104" spans="2:12" s="146" customFormat="1" ht="11.25">
      <c r="B104" s="147"/>
      <c r="D104" s="148"/>
      <c r="E104" s="149"/>
      <c r="F104" s="149"/>
      <c r="G104" s="149"/>
      <c r="H104" s="148"/>
      <c r="I104" s="150"/>
      <c r="J104" s="131" t="s">
        <v>274</v>
      </c>
      <c r="K104" s="92" t="s">
        <v>282</v>
      </c>
      <c r="L104" s="90">
        <f>L2</f>
        <v>25482951.68</v>
      </c>
    </row>
    <row r="105" spans="2:12" s="146" customFormat="1" ht="11.25">
      <c r="B105" s="147"/>
      <c r="D105" s="148"/>
      <c r="E105" s="149"/>
      <c r="F105" s="149"/>
      <c r="G105" s="149"/>
      <c r="H105" s="148"/>
      <c r="I105" s="150"/>
      <c r="J105" s="131"/>
      <c r="K105" s="92"/>
      <c r="L105" s="90">
        <f>L3</f>
        <v>49341874846</v>
      </c>
    </row>
    <row r="106" spans="2:12" s="146" customFormat="1" ht="11.25">
      <c r="B106" s="147"/>
      <c r="D106" s="148"/>
      <c r="E106" s="149"/>
      <c r="F106" s="149"/>
      <c r="G106" s="149"/>
      <c r="H106" s="148"/>
      <c r="I106" s="150"/>
      <c r="J106" s="131" t="s">
        <v>283</v>
      </c>
      <c r="K106" s="92" t="s">
        <v>290</v>
      </c>
      <c r="L106" s="90">
        <f>L49+L51+L99</f>
        <v>3658849.8</v>
      </c>
    </row>
    <row r="107" spans="2:13" s="146" customFormat="1" ht="11.25">
      <c r="B107" s="147"/>
      <c r="D107" s="148"/>
      <c r="E107" s="149"/>
      <c r="F107" s="149"/>
      <c r="G107" s="149"/>
      <c r="H107" s="148"/>
      <c r="I107" s="152" t="s">
        <v>276</v>
      </c>
      <c r="J107" s="131"/>
      <c r="K107" s="92"/>
      <c r="L107" s="90">
        <f>L50+L52+L100</f>
        <v>7084521110</v>
      </c>
      <c r="M107" s="149"/>
    </row>
    <row r="108" spans="2:12" s="146" customFormat="1" ht="11.25">
      <c r="B108" s="147"/>
      <c r="D108" s="148"/>
      <c r="E108" s="149"/>
      <c r="F108" s="149"/>
      <c r="G108" s="149"/>
      <c r="H108" s="148"/>
      <c r="I108" s="150"/>
      <c r="J108" s="131" t="s">
        <v>284</v>
      </c>
      <c r="K108" s="92" t="s">
        <v>282</v>
      </c>
      <c r="L108" s="90">
        <f>L39+L41+L63+L65</f>
        <v>1909863.9000000001</v>
      </c>
    </row>
    <row r="109" spans="2:12" s="146" customFormat="1" ht="11.25">
      <c r="B109" s="147"/>
      <c r="D109" s="148"/>
      <c r="E109" s="149"/>
      <c r="F109" s="149"/>
      <c r="G109" s="149"/>
      <c r="H109" s="148"/>
      <c r="I109" s="150"/>
      <c r="J109" s="131"/>
      <c r="K109" s="92"/>
      <c r="L109" s="90">
        <f>L40+L42+L64+L66</f>
        <v>3698012166</v>
      </c>
    </row>
    <row r="110" spans="2:12" s="146" customFormat="1" ht="11.25">
      <c r="B110" s="147"/>
      <c r="D110" s="148"/>
      <c r="E110" s="149"/>
      <c r="F110" s="149"/>
      <c r="G110" s="149"/>
      <c r="H110" s="148"/>
      <c r="I110" s="150"/>
      <c r="J110" s="131" t="s">
        <v>286</v>
      </c>
      <c r="K110" s="92" t="s">
        <v>287</v>
      </c>
      <c r="L110" s="90">
        <f>L46</f>
        <v>1737957.38</v>
      </c>
    </row>
    <row r="111" spans="2:12" s="146" customFormat="1" ht="11.25">
      <c r="B111" s="147"/>
      <c r="D111" s="148"/>
      <c r="E111" s="149"/>
      <c r="F111" s="149"/>
      <c r="G111" s="149"/>
      <c r="H111" s="148"/>
      <c r="I111" s="150"/>
      <c r="J111" s="131"/>
      <c r="K111" s="92"/>
      <c r="L111" s="90">
        <f>L47</f>
        <v>3365154736</v>
      </c>
    </row>
    <row r="112" spans="2:12" s="146" customFormat="1" ht="11.25">
      <c r="B112" s="147"/>
      <c r="D112" s="148"/>
      <c r="E112" s="149"/>
      <c r="F112" s="149"/>
      <c r="G112" s="149"/>
      <c r="H112" s="148"/>
      <c r="I112" s="150"/>
      <c r="J112" s="131" t="s">
        <v>289</v>
      </c>
      <c r="K112" s="92" t="s">
        <v>288</v>
      </c>
      <c r="L112" s="90">
        <f>L72</f>
        <v>1017276.52</v>
      </c>
    </row>
    <row r="113" spans="2:12" s="146" customFormat="1" ht="11.25">
      <c r="B113" s="147"/>
      <c r="D113" s="148"/>
      <c r="E113" s="149"/>
      <c r="F113" s="149"/>
      <c r="G113" s="149"/>
      <c r="H113" s="148"/>
      <c r="I113" s="150"/>
      <c r="J113" s="131"/>
      <c r="K113" s="92"/>
      <c r="L113" s="90">
        <f>L73</f>
        <v>1969722007</v>
      </c>
    </row>
    <row r="114" spans="2:12" s="146" customFormat="1" ht="11.25">
      <c r="B114" s="147"/>
      <c r="D114" s="148"/>
      <c r="E114" s="149"/>
      <c r="F114" s="149"/>
      <c r="G114" s="149"/>
      <c r="H114" s="148"/>
      <c r="I114" s="150"/>
      <c r="J114" s="153"/>
      <c r="K114" s="93"/>
      <c r="L114" s="91"/>
    </row>
    <row r="115" spans="2:12" s="129" customFormat="1" ht="11.25">
      <c r="B115" s="154"/>
      <c r="D115" s="155"/>
      <c r="E115" s="77"/>
      <c r="F115" s="77"/>
      <c r="G115" s="77"/>
      <c r="H115" s="155"/>
      <c r="I115" s="156"/>
      <c r="J115" s="94"/>
      <c r="K115" s="94"/>
      <c r="L115" s="77"/>
    </row>
    <row r="116" spans="2:12" s="129" customFormat="1" ht="11.25">
      <c r="B116" s="157"/>
      <c r="D116" s="155"/>
      <c r="E116" s="77"/>
      <c r="F116" s="77"/>
      <c r="G116" s="77"/>
      <c r="H116" s="155"/>
      <c r="I116" s="156"/>
      <c r="J116" s="94"/>
      <c r="K116" s="94"/>
      <c r="L116" s="77"/>
    </row>
    <row r="117" spans="2:12" s="129" customFormat="1" ht="15.75">
      <c r="B117" s="158" t="s">
        <v>307</v>
      </c>
      <c r="D117" s="155"/>
      <c r="E117" s="77"/>
      <c r="F117" s="77"/>
      <c r="G117" s="77"/>
      <c r="H117" s="155"/>
      <c r="I117" s="156"/>
      <c r="J117" s="94"/>
      <c r="K117" s="94"/>
      <c r="L117" s="77"/>
    </row>
    <row r="118" spans="2:12" s="129" customFormat="1" ht="11.25">
      <c r="B118" s="154"/>
      <c r="D118" s="155"/>
      <c r="E118" s="77"/>
      <c r="F118" s="77"/>
      <c r="G118" s="77"/>
      <c r="H118" s="155"/>
      <c r="I118" s="156"/>
      <c r="J118" s="94"/>
      <c r="K118" s="94"/>
      <c r="L118" s="77"/>
    </row>
    <row r="119" spans="2:12" s="129" customFormat="1" ht="11.25">
      <c r="B119" s="154"/>
      <c r="D119" s="155"/>
      <c r="E119" s="77"/>
      <c r="F119" s="77"/>
      <c r="G119" s="77"/>
      <c r="H119" s="155"/>
      <c r="I119" s="156"/>
      <c r="J119" s="94"/>
      <c r="K119" s="94"/>
      <c r="L119" s="77"/>
    </row>
    <row r="120" spans="2:12" s="129" customFormat="1" ht="11.25">
      <c r="B120" s="154"/>
      <c r="D120" s="155"/>
      <c r="E120" s="77"/>
      <c r="F120" s="77"/>
      <c r="G120" s="77"/>
      <c r="H120" s="155"/>
      <c r="I120" s="156"/>
      <c r="J120" s="94"/>
      <c r="K120" s="94"/>
      <c r="L120" s="77"/>
    </row>
    <row r="121" spans="10:11" ht="12.75">
      <c r="J121" s="95"/>
      <c r="K121" s="95"/>
    </row>
  </sheetData>
  <mergeCells count="8">
    <mergeCell ref="B38:D38"/>
    <mergeCell ref="K53:L53"/>
    <mergeCell ref="K81:L81"/>
    <mergeCell ref="K91:L91"/>
    <mergeCell ref="B91:D91"/>
    <mergeCell ref="B81:D81"/>
    <mergeCell ref="B60:D60"/>
    <mergeCell ref="B53:E53"/>
  </mergeCells>
  <printOptions horizontalCentered="1"/>
  <pageMargins left="0" right="0" top="0.8661417322834646" bottom="0.4330708661417323" header="0.1968503937007874" footer="0.1968503937007874"/>
  <pageSetup fitToHeight="4" horizontalDpi="600" verticalDpi="600" orientation="landscape" paperSize="9" scale="85" r:id="rId1"/>
  <headerFooter alignWithMargins="0">
    <oddHeader>&amp;C&amp;"Arial,Grassetto"&amp;11
COMITATO INTERMINISTERIALE PER LA PROGRAMMAZIONE ECONOMICA
Art.9 legge n.211/1992 - MUTUI ATTIVATI&amp;R&amp;UALLEGATO   1</oddHeader>
    <oddFooter>&amp;LN.B.:1° rigo importi in euro, 2° rigo importi in lire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2"/>
  <sheetViews>
    <sheetView workbookViewId="0" topLeftCell="H45">
      <selection activeCell="D60" sqref="D60"/>
    </sheetView>
  </sheetViews>
  <sheetFormatPr defaultColWidth="9.140625" defaultRowHeight="12.75"/>
  <cols>
    <col min="1" max="1" width="3.7109375" style="206" customWidth="1"/>
    <col min="2" max="2" width="23.8515625" style="207" customWidth="1"/>
    <col min="3" max="3" width="9.00390625" style="206" customWidth="1"/>
    <col min="4" max="4" width="9.421875" style="172" customWidth="1"/>
    <col min="5" max="5" width="16.57421875" style="208" customWidth="1"/>
    <col min="6" max="6" width="15.28125" style="208" customWidth="1"/>
    <col min="7" max="7" width="18.421875" style="208" customWidth="1"/>
    <col min="8" max="8" width="17.8515625" style="208" customWidth="1"/>
    <col min="9" max="9" width="6.7109375" style="209" customWidth="1"/>
    <col min="10" max="10" width="5.7109375" style="209" customWidth="1"/>
    <col min="11" max="11" width="15.140625" style="208" customWidth="1"/>
    <col min="12" max="12" width="18.28125" style="208" customWidth="1"/>
    <col min="13" max="13" width="9.140625" style="213" customWidth="1"/>
    <col min="14" max="14" width="15.28125" style="210" customWidth="1"/>
    <col min="15" max="16384" width="9.140625" style="159" customWidth="1"/>
  </cols>
  <sheetData>
    <row r="1" spans="1:14" s="164" customFormat="1" ht="33.75">
      <c r="A1" s="162" t="s">
        <v>0</v>
      </c>
      <c r="B1" s="162" t="s">
        <v>29</v>
      </c>
      <c r="C1" s="162" t="s">
        <v>212</v>
      </c>
      <c r="D1" s="163" t="s">
        <v>57</v>
      </c>
      <c r="E1" s="163" t="s">
        <v>198</v>
      </c>
      <c r="F1" s="163" t="s">
        <v>5</v>
      </c>
      <c r="G1" s="163" t="s">
        <v>3</v>
      </c>
      <c r="H1" s="163" t="s">
        <v>4</v>
      </c>
      <c r="I1" s="162" t="s">
        <v>2</v>
      </c>
      <c r="J1" s="162" t="s">
        <v>199</v>
      </c>
      <c r="K1" s="163" t="s">
        <v>6</v>
      </c>
      <c r="L1" s="163" t="s">
        <v>7</v>
      </c>
      <c r="N1" s="165"/>
    </row>
    <row r="2" spans="1:14" s="169" customFormat="1" ht="11.25">
      <c r="A2" s="166"/>
      <c r="B2" s="167"/>
      <c r="C2" s="166"/>
      <c r="D2" s="168"/>
      <c r="E2" s="166"/>
      <c r="F2" s="166"/>
      <c r="G2" s="166"/>
      <c r="H2" s="166"/>
      <c r="I2" s="166"/>
      <c r="J2" s="166"/>
      <c r="K2" s="166"/>
      <c r="L2" s="166"/>
      <c r="N2" s="170"/>
    </row>
    <row r="3" spans="1:14" s="129" customFormat="1" ht="13.5" customHeight="1">
      <c r="A3" s="123">
        <v>1</v>
      </c>
      <c r="B3" s="171" t="s">
        <v>299</v>
      </c>
      <c r="C3" s="123" t="s">
        <v>44</v>
      </c>
      <c r="D3" s="172" t="s">
        <v>200</v>
      </c>
      <c r="E3" s="90">
        <v>16419197.74</v>
      </c>
      <c r="F3" s="90">
        <v>16419197.74</v>
      </c>
      <c r="G3" s="90">
        <v>13169650.93</v>
      </c>
      <c r="H3" s="90">
        <v>2344611.03</v>
      </c>
      <c r="I3" s="136" t="s">
        <v>214</v>
      </c>
      <c r="J3" s="136">
        <v>8</v>
      </c>
      <c r="K3" s="90">
        <v>13169650.93</v>
      </c>
      <c r="L3" s="90">
        <v>2094554.61</v>
      </c>
      <c r="N3" s="173"/>
    </row>
    <row r="4" spans="1:14" s="129" customFormat="1" ht="22.5">
      <c r="A4" s="123"/>
      <c r="B4" s="134" t="s">
        <v>217</v>
      </c>
      <c r="C4" s="123"/>
      <c r="D4" s="172"/>
      <c r="E4" s="90">
        <v>31792000000</v>
      </c>
      <c r="F4" s="90">
        <v>31792000000</v>
      </c>
      <c r="G4" s="90">
        <v>25500000000</v>
      </c>
      <c r="H4" s="90">
        <v>4539800000</v>
      </c>
      <c r="I4" s="136"/>
      <c r="J4" s="136"/>
      <c r="K4" s="90">
        <v>25500000000</v>
      </c>
      <c r="L4" s="90">
        <v>4055623256</v>
      </c>
      <c r="N4" s="174"/>
    </row>
    <row r="5" spans="1:14" s="129" customFormat="1" ht="11.25">
      <c r="A5" s="123"/>
      <c r="B5" s="134"/>
      <c r="C5" s="123"/>
      <c r="D5" s="172"/>
      <c r="E5" s="90"/>
      <c r="F5" s="90"/>
      <c r="G5" s="90"/>
      <c r="H5" s="90"/>
      <c r="I5" s="136"/>
      <c r="J5" s="136"/>
      <c r="K5" s="90"/>
      <c r="L5" s="90"/>
      <c r="N5" s="174"/>
    </row>
    <row r="6" spans="1:14" s="144" customFormat="1" ht="22.5">
      <c r="A6" s="122">
        <v>2</v>
      </c>
      <c r="B6" s="141" t="s">
        <v>216</v>
      </c>
      <c r="C6" s="122" t="s">
        <v>21</v>
      </c>
      <c r="D6" s="175" t="s">
        <v>232</v>
      </c>
      <c r="E6" s="89">
        <v>19617098.86</v>
      </c>
      <c r="F6" s="89">
        <v>19617098.86</v>
      </c>
      <c r="G6" s="89">
        <v>19617098.86</v>
      </c>
      <c r="H6" s="89">
        <v>2889576.35</v>
      </c>
      <c r="I6" s="143" t="s">
        <v>215</v>
      </c>
      <c r="J6" s="143">
        <v>8</v>
      </c>
      <c r="K6" s="89">
        <v>18812905.02</v>
      </c>
      <c r="L6" s="89">
        <v>2889576.35</v>
      </c>
      <c r="N6" s="173"/>
    </row>
    <row r="7" spans="1:14" s="129" customFormat="1" ht="11.25">
      <c r="A7" s="123"/>
      <c r="B7" s="134" t="s">
        <v>218</v>
      </c>
      <c r="C7" s="123"/>
      <c r="D7" s="172"/>
      <c r="E7" s="90">
        <v>37984000000</v>
      </c>
      <c r="F7" s="90">
        <v>37984000000</v>
      </c>
      <c r="G7" s="90">
        <v>37984000000</v>
      </c>
      <c r="H7" s="90">
        <v>5595000000</v>
      </c>
      <c r="I7" s="136"/>
      <c r="J7" s="136"/>
      <c r="K7" s="90">
        <v>36426863600</v>
      </c>
      <c r="L7" s="90">
        <v>5595000000</v>
      </c>
      <c r="N7" s="174"/>
    </row>
    <row r="8" spans="1:14" s="129" customFormat="1" ht="11.25">
      <c r="A8" s="123"/>
      <c r="B8" s="134"/>
      <c r="C8" s="123"/>
      <c r="D8" s="172"/>
      <c r="E8" s="90"/>
      <c r="F8" s="90"/>
      <c r="G8" s="90"/>
      <c r="H8" s="90"/>
      <c r="I8" s="136"/>
      <c r="J8" s="136"/>
      <c r="K8" s="149"/>
      <c r="L8" s="90"/>
      <c r="N8" s="174"/>
    </row>
    <row r="9" spans="1:14" s="129" customFormat="1" ht="11.25">
      <c r="A9" s="123"/>
      <c r="C9" s="90" t="s">
        <v>328</v>
      </c>
      <c r="D9" s="172"/>
      <c r="E9" s="90"/>
      <c r="F9" s="90"/>
      <c r="G9" s="90"/>
      <c r="H9" s="90"/>
      <c r="I9" s="136"/>
      <c r="J9" s="136"/>
      <c r="L9" s="90"/>
      <c r="N9" s="174"/>
    </row>
    <row r="10" spans="1:14" s="129" customFormat="1" ht="11.25">
      <c r="A10" s="123"/>
      <c r="B10" s="134"/>
      <c r="C10" s="123"/>
      <c r="D10" s="172"/>
      <c r="E10" s="90"/>
      <c r="F10" s="90"/>
      <c r="G10" s="90"/>
      <c r="H10" s="90"/>
      <c r="I10" s="136"/>
      <c r="J10" s="136"/>
      <c r="K10" s="90"/>
      <c r="L10" s="90"/>
      <c r="N10" s="174"/>
    </row>
    <row r="11" spans="1:14" s="144" customFormat="1" ht="34.5" customHeight="1">
      <c r="A11" s="122">
        <v>3</v>
      </c>
      <c r="B11" s="141" t="s">
        <v>327</v>
      </c>
      <c r="C11" s="122" t="s">
        <v>21</v>
      </c>
      <c r="D11" s="175" t="s">
        <v>232</v>
      </c>
      <c r="E11" s="89">
        <v>48223646.5</v>
      </c>
      <c r="F11" s="89">
        <v>48223646.5</v>
      </c>
      <c r="G11" s="89">
        <v>20658275.97</v>
      </c>
      <c r="H11" s="89">
        <v>3189432.24</v>
      </c>
      <c r="I11" s="143" t="s">
        <v>214</v>
      </c>
      <c r="J11" s="143">
        <v>8</v>
      </c>
      <c r="K11" s="89">
        <v>20658275.97</v>
      </c>
      <c r="L11" s="89">
        <v>3189432.24</v>
      </c>
      <c r="N11" s="173"/>
    </row>
    <row r="12" spans="1:14" s="129" customFormat="1" ht="12" customHeight="1">
      <c r="A12" s="123"/>
      <c r="B12" s="134"/>
      <c r="C12" s="123"/>
      <c r="D12" s="172"/>
      <c r="E12" s="90">
        <v>93374000000</v>
      </c>
      <c r="F12" s="90">
        <v>93374000000</v>
      </c>
      <c r="G12" s="90">
        <v>40000000012</v>
      </c>
      <c r="H12" s="90">
        <v>6175601963</v>
      </c>
      <c r="I12" s="136"/>
      <c r="J12" s="136"/>
      <c r="K12" s="90">
        <v>40000000012</v>
      </c>
      <c r="L12" s="90">
        <v>6175601963</v>
      </c>
      <c r="N12" s="174"/>
    </row>
    <row r="13" spans="1:14" s="129" customFormat="1" ht="11.25" customHeight="1">
      <c r="A13" s="123"/>
      <c r="B13" s="176"/>
      <c r="C13" s="123"/>
      <c r="D13" s="172"/>
      <c r="E13" s="90"/>
      <c r="F13" s="90"/>
      <c r="G13" s="280" t="s">
        <v>277</v>
      </c>
      <c r="H13" s="281"/>
      <c r="I13" s="136"/>
      <c r="J13" s="136"/>
      <c r="K13" s="90"/>
      <c r="L13" s="90"/>
      <c r="N13" s="174"/>
    </row>
    <row r="14" spans="1:14" s="129" customFormat="1" ht="12.75">
      <c r="A14" s="123"/>
      <c r="B14" s="176"/>
      <c r="C14" s="177"/>
      <c r="D14" s="123"/>
      <c r="E14" s="211"/>
      <c r="F14" s="178" t="s">
        <v>270</v>
      </c>
      <c r="G14" s="90">
        <v>17740294.48</v>
      </c>
      <c r="H14" s="90">
        <v>2466803.72</v>
      </c>
      <c r="I14" s="136"/>
      <c r="J14" s="136"/>
      <c r="K14" s="90"/>
      <c r="L14" s="90"/>
      <c r="N14" s="174"/>
    </row>
    <row r="15" spans="1:14" s="129" customFormat="1" ht="11.25">
      <c r="A15" s="123"/>
      <c r="B15" s="134"/>
      <c r="C15" s="123"/>
      <c r="D15" s="172"/>
      <c r="E15" s="90"/>
      <c r="F15" s="90"/>
      <c r="G15" s="90">
        <v>34349999988</v>
      </c>
      <c r="H15" s="90">
        <v>4776398037</v>
      </c>
      <c r="I15" s="136"/>
      <c r="J15" s="136"/>
      <c r="K15" s="90"/>
      <c r="L15" s="90"/>
      <c r="N15" s="174"/>
    </row>
    <row r="16" spans="1:14" s="129" customFormat="1" ht="11.25">
      <c r="A16" s="123"/>
      <c r="B16" s="134"/>
      <c r="C16" s="146"/>
      <c r="D16" s="172"/>
      <c r="E16" s="90"/>
      <c r="F16" s="90"/>
      <c r="G16" s="89">
        <f>SUM(G11+G14)</f>
        <v>38398570.45</v>
      </c>
      <c r="H16" s="89">
        <v>5656235.96</v>
      </c>
      <c r="I16" s="136"/>
      <c r="J16" s="136"/>
      <c r="K16" s="90"/>
      <c r="L16" s="90"/>
      <c r="N16" s="174"/>
    </row>
    <row r="17" spans="1:14" s="129" customFormat="1" ht="11.25">
      <c r="A17" s="123"/>
      <c r="B17" s="134"/>
      <c r="C17" s="146"/>
      <c r="D17" s="172"/>
      <c r="E17" s="90"/>
      <c r="F17" s="90"/>
      <c r="G17" s="90">
        <f>SUM(G12+G15)</f>
        <v>74350000000</v>
      </c>
      <c r="H17" s="90">
        <v>10952000000</v>
      </c>
      <c r="I17" s="136"/>
      <c r="J17" s="136"/>
      <c r="K17" s="90"/>
      <c r="L17" s="90"/>
      <c r="N17" s="174"/>
    </row>
    <row r="18" spans="1:14" s="129" customFormat="1" ht="11.25">
      <c r="A18" s="123"/>
      <c r="B18" s="134"/>
      <c r="C18" s="123"/>
      <c r="D18" s="123"/>
      <c r="E18" s="178"/>
      <c r="F18" s="179" t="s">
        <v>267</v>
      </c>
      <c r="G18" s="90">
        <f>G19/1936.27</f>
        <v>9825076.048278391</v>
      </c>
      <c r="I18" s="136"/>
      <c r="J18" s="136"/>
      <c r="K18" s="90"/>
      <c r="L18" s="90"/>
      <c r="N18" s="174"/>
    </row>
    <row r="19" spans="1:14" s="129" customFormat="1" ht="11.25">
      <c r="A19" s="123"/>
      <c r="B19" s="134"/>
      <c r="C19" s="123"/>
      <c r="D19" s="172"/>
      <c r="E19" s="90"/>
      <c r="F19" s="90"/>
      <c r="G19" s="90">
        <v>19024000000</v>
      </c>
      <c r="I19" s="136"/>
      <c r="J19" s="136"/>
      <c r="K19" s="90"/>
      <c r="L19" s="90"/>
      <c r="N19" s="174"/>
    </row>
    <row r="20" spans="1:14" s="129" customFormat="1" ht="11.25">
      <c r="A20" s="123"/>
      <c r="B20" s="134"/>
      <c r="C20" s="123"/>
      <c r="D20" s="172"/>
      <c r="E20" s="90"/>
      <c r="F20" s="90"/>
      <c r="G20" s="89">
        <f>SUM(G18+G16)</f>
        <v>48223646.498278394</v>
      </c>
      <c r="I20" s="136"/>
      <c r="J20" s="136"/>
      <c r="K20" s="90"/>
      <c r="L20" s="90"/>
      <c r="N20" s="174"/>
    </row>
    <row r="21" spans="1:14" s="129" customFormat="1" ht="11.25">
      <c r="A21" s="123"/>
      <c r="B21" s="134"/>
      <c r="C21" s="123"/>
      <c r="D21" s="172"/>
      <c r="E21" s="90"/>
      <c r="F21" s="90"/>
      <c r="G21" s="90">
        <f>SUM(G12+G15+G19)</f>
        <v>93374000000</v>
      </c>
      <c r="I21" s="136"/>
      <c r="J21" s="136"/>
      <c r="K21" s="90"/>
      <c r="L21" s="90"/>
      <c r="N21" s="174"/>
    </row>
    <row r="22" spans="1:14" s="129" customFormat="1" ht="11.25">
      <c r="A22" s="123"/>
      <c r="B22" s="134"/>
      <c r="C22" s="123"/>
      <c r="D22" s="172"/>
      <c r="E22" s="90"/>
      <c r="F22" s="90"/>
      <c r="G22" s="90"/>
      <c r="H22" s="90"/>
      <c r="I22" s="136"/>
      <c r="J22" s="136"/>
      <c r="K22" s="90"/>
      <c r="L22" s="90"/>
      <c r="N22" s="174"/>
    </row>
    <row r="23" spans="1:14" s="144" customFormat="1" ht="36" customHeight="1">
      <c r="A23" s="122">
        <v>4</v>
      </c>
      <c r="B23" s="141" t="s">
        <v>219</v>
      </c>
      <c r="C23" s="122" t="s">
        <v>27</v>
      </c>
      <c r="D23" s="175" t="s">
        <v>278</v>
      </c>
      <c r="E23" s="89">
        <v>118630149.72</v>
      </c>
      <c r="F23" s="89">
        <v>118630149.72</v>
      </c>
      <c r="G23" s="89">
        <v>79248730.8</v>
      </c>
      <c r="H23" s="89">
        <v>12304793.2</v>
      </c>
      <c r="I23" s="143" t="s">
        <v>214</v>
      </c>
      <c r="J23" s="143">
        <v>8</v>
      </c>
      <c r="K23" s="89">
        <v>79248730.8</v>
      </c>
      <c r="L23" s="89">
        <v>12304793.2</v>
      </c>
      <c r="N23" s="173"/>
    </row>
    <row r="24" spans="1:14" s="129" customFormat="1" ht="11.25">
      <c r="A24" s="123"/>
      <c r="B24" s="134" t="s">
        <v>220</v>
      </c>
      <c r="C24" s="123"/>
      <c r="D24" s="172"/>
      <c r="E24" s="90">
        <v>229700000000</v>
      </c>
      <c r="F24" s="90">
        <v>229700000000</v>
      </c>
      <c r="G24" s="90">
        <v>153446939994</v>
      </c>
      <c r="H24" s="90">
        <v>23825401930</v>
      </c>
      <c r="I24" s="136"/>
      <c r="J24" s="136"/>
      <c r="K24" s="90">
        <v>153446939994</v>
      </c>
      <c r="L24" s="90">
        <v>23825401930</v>
      </c>
      <c r="N24" s="174"/>
    </row>
    <row r="25" spans="1:14" s="129" customFormat="1" ht="11.25">
      <c r="A25" s="123"/>
      <c r="B25" s="154" t="s">
        <v>221</v>
      </c>
      <c r="C25" s="123"/>
      <c r="D25" s="172"/>
      <c r="E25" s="90"/>
      <c r="F25" s="90"/>
      <c r="G25" s="280" t="s">
        <v>277</v>
      </c>
      <c r="H25" s="281"/>
      <c r="I25" s="136"/>
      <c r="J25" s="136"/>
      <c r="K25" s="90"/>
      <c r="L25" s="90"/>
      <c r="N25" s="174"/>
    </row>
    <row r="26" spans="1:14" s="129" customFormat="1" ht="11.25">
      <c r="A26" s="123"/>
      <c r="B26" s="134" t="s">
        <v>222</v>
      </c>
      <c r="C26" s="123"/>
      <c r="D26" s="123"/>
      <c r="F26" s="179" t="s">
        <v>270</v>
      </c>
      <c r="G26" s="90">
        <v>37986985.29</v>
      </c>
      <c r="H26" s="90">
        <v>4963976.13</v>
      </c>
      <c r="I26" s="136"/>
      <c r="J26" s="136"/>
      <c r="K26" s="90"/>
      <c r="L26" s="90"/>
      <c r="N26" s="174"/>
    </row>
    <row r="27" spans="1:14" s="129" customFormat="1" ht="11.25">
      <c r="A27" s="123"/>
      <c r="B27" s="134" t="s">
        <v>223</v>
      </c>
      <c r="C27" s="123"/>
      <c r="D27" s="172"/>
      <c r="E27" s="90"/>
      <c r="F27" s="90"/>
      <c r="G27" s="90">
        <v>73553060006</v>
      </c>
      <c r="H27" s="90">
        <v>9611598070</v>
      </c>
      <c r="I27" s="136"/>
      <c r="J27" s="136"/>
      <c r="K27" s="90"/>
      <c r="L27" s="90"/>
      <c r="N27" s="174"/>
    </row>
    <row r="28" spans="1:14" s="129" customFormat="1" ht="11.25">
      <c r="A28" s="123"/>
      <c r="B28" s="134"/>
      <c r="C28" s="123"/>
      <c r="D28" s="172"/>
      <c r="E28" s="90"/>
      <c r="F28" s="90"/>
      <c r="G28" s="89">
        <f>SUM(G26+G23)</f>
        <v>117235716.09</v>
      </c>
      <c r="H28" s="89">
        <v>17268769.33</v>
      </c>
      <c r="I28" s="136"/>
      <c r="J28" s="136"/>
      <c r="K28" s="90"/>
      <c r="L28" s="90"/>
      <c r="N28" s="174"/>
    </row>
    <row r="29" spans="1:14" s="129" customFormat="1" ht="11.25">
      <c r="A29" s="123"/>
      <c r="B29" s="134"/>
      <c r="C29" s="123"/>
      <c r="D29" s="172"/>
      <c r="E29" s="90"/>
      <c r="F29" s="90"/>
      <c r="G29" s="90">
        <f>SUM(G27+G24)</f>
        <v>227000000000</v>
      </c>
      <c r="H29" s="90">
        <v>33437000000</v>
      </c>
      <c r="I29" s="136"/>
      <c r="J29" s="136"/>
      <c r="K29" s="90"/>
      <c r="L29" s="90"/>
      <c r="N29" s="174"/>
    </row>
    <row r="30" spans="1:14" s="129" customFormat="1" ht="11.25">
      <c r="A30" s="123"/>
      <c r="B30" s="134"/>
      <c r="C30" s="123"/>
      <c r="D30" s="123"/>
      <c r="E30" s="178"/>
      <c r="F30" s="179" t="s">
        <v>267</v>
      </c>
      <c r="G30" s="90">
        <f>G31/1936.27</f>
        <v>1394433.6275416135</v>
      </c>
      <c r="I30" s="136"/>
      <c r="J30" s="136"/>
      <c r="K30" s="90"/>
      <c r="L30" s="90"/>
      <c r="N30" s="174"/>
    </row>
    <row r="31" spans="1:14" s="129" customFormat="1" ht="11.25">
      <c r="A31" s="123"/>
      <c r="B31" s="134"/>
      <c r="C31" s="123"/>
      <c r="D31" s="172"/>
      <c r="E31" s="90"/>
      <c r="F31" s="90"/>
      <c r="G31" s="90">
        <v>2700000000</v>
      </c>
      <c r="I31" s="136"/>
      <c r="J31" s="136"/>
      <c r="K31" s="90"/>
      <c r="L31" s="90"/>
      <c r="N31" s="174"/>
    </row>
    <row r="32" spans="1:14" s="129" customFormat="1" ht="11.25">
      <c r="A32" s="123"/>
      <c r="B32" s="134"/>
      <c r="C32" s="123"/>
      <c r="D32" s="172"/>
      <c r="E32" s="90"/>
      <c r="F32" s="90"/>
      <c r="G32" s="89">
        <f>SUM(G23+G26+G30)</f>
        <v>118630149.71754162</v>
      </c>
      <c r="I32" s="136"/>
      <c r="J32" s="136"/>
      <c r="K32" s="90"/>
      <c r="L32" s="90"/>
      <c r="N32" s="174"/>
    </row>
    <row r="33" spans="1:14" s="129" customFormat="1" ht="11.25">
      <c r="A33" s="123"/>
      <c r="B33" s="134"/>
      <c r="C33" s="123"/>
      <c r="D33" s="172"/>
      <c r="E33" s="90"/>
      <c r="F33" s="90"/>
      <c r="G33" s="90">
        <f>SUM(G24+G27+G31)</f>
        <v>229700000000</v>
      </c>
      <c r="I33" s="136"/>
      <c r="J33" s="136"/>
      <c r="K33" s="90"/>
      <c r="L33" s="90"/>
      <c r="N33" s="174"/>
    </row>
    <row r="34" spans="1:14" s="129" customFormat="1" ht="11.25">
      <c r="A34" s="123"/>
      <c r="B34" s="134"/>
      <c r="C34" s="123"/>
      <c r="D34" s="172"/>
      <c r="E34" s="90"/>
      <c r="F34" s="90"/>
      <c r="G34" s="90"/>
      <c r="H34" s="90"/>
      <c r="I34" s="136"/>
      <c r="J34" s="136"/>
      <c r="K34" s="90"/>
      <c r="L34" s="90"/>
      <c r="N34" s="174"/>
    </row>
    <row r="35" spans="1:14" s="144" customFormat="1" ht="22.5">
      <c r="A35" s="122">
        <v>5</v>
      </c>
      <c r="B35" s="141" t="s">
        <v>224</v>
      </c>
      <c r="C35" s="122" t="s">
        <v>27</v>
      </c>
      <c r="D35" s="175" t="s">
        <v>232</v>
      </c>
      <c r="E35" s="89">
        <v>149809685.63</v>
      </c>
      <c r="F35" s="89">
        <f>F36/1936.27</f>
        <v>149809685.6326855</v>
      </c>
      <c r="G35" s="89">
        <v>12459019.64</v>
      </c>
      <c r="H35" s="89">
        <v>1877691.34</v>
      </c>
      <c r="I35" s="143" t="s">
        <v>214</v>
      </c>
      <c r="J35" s="143">
        <v>8</v>
      </c>
      <c r="K35" s="89">
        <v>12459019.64</v>
      </c>
      <c r="L35" s="89">
        <v>1877691.34</v>
      </c>
      <c r="N35" s="173"/>
    </row>
    <row r="36" spans="1:14" s="146" customFormat="1" ht="11.25">
      <c r="A36" s="123"/>
      <c r="B36" s="134" t="s">
        <v>225</v>
      </c>
      <c r="C36" s="123"/>
      <c r="D36" s="172"/>
      <c r="E36" s="90">
        <v>290072000000</v>
      </c>
      <c r="F36" s="90">
        <v>290072000000</v>
      </c>
      <c r="G36" s="90">
        <v>24124025955</v>
      </c>
      <c r="H36" s="90">
        <v>3635717414</v>
      </c>
      <c r="I36" s="136"/>
      <c r="J36" s="136"/>
      <c r="K36" s="90">
        <v>24124025955</v>
      </c>
      <c r="L36" s="90">
        <v>3635717414</v>
      </c>
      <c r="N36" s="180"/>
    </row>
    <row r="37" spans="1:14" s="146" customFormat="1" ht="11.25">
      <c r="A37" s="123"/>
      <c r="B37" s="134" t="s">
        <v>226</v>
      </c>
      <c r="C37" s="123"/>
      <c r="D37" s="123"/>
      <c r="E37" s="178"/>
      <c r="F37" s="179" t="s">
        <v>270</v>
      </c>
      <c r="G37" s="90">
        <v>54463981.8</v>
      </c>
      <c r="H37" s="90">
        <v>7979921.49</v>
      </c>
      <c r="I37" s="136"/>
      <c r="J37" s="136"/>
      <c r="K37" s="90"/>
      <c r="L37" s="90"/>
      <c r="N37" s="180"/>
    </row>
    <row r="38" spans="1:14" s="129" customFormat="1" ht="11.25">
      <c r="A38" s="123"/>
      <c r="C38" s="123"/>
      <c r="D38" s="172"/>
      <c r="E38" s="90"/>
      <c r="F38" s="90"/>
      <c r="G38" s="90">
        <v>105456974045</v>
      </c>
      <c r="H38" s="90">
        <v>15451282586</v>
      </c>
      <c r="I38" s="136"/>
      <c r="J38" s="136"/>
      <c r="K38" s="123"/>
      <c r="L38" s="123"/>
      <c r="N38" s="174"/>
    </row>
    <row r="39" spans="1:14" s="129" customFormat="1" ht="11.25">
      <c r="A39" s="123"/>
      <c r="B39" s="134"/>
      <c r="C39" s="123"/>
      <c r="D39" s="172"/>
      <c r="E39" s="90"/>
      <c r="F39" s="90"/>
      <c r="G39" s="89">
        <v>66923001.44</v>
      </c>
      <c r="H39" s="89">
        <v>9857612.83</v>
      </c>
      <c r="I39" s="136"/>
      <c r="J39" s="136"/>
      <c r="K39" s="90"/>
      <c r="L39" s="90"/>
      <c r="N39" s="174"/>
    </row>
    <row r="40" spans="1:14" s="129" customFormat="1" ht="11.25">
      <c r="A40" s="123"/>
      <c r="B40" s="134"/>
      <c r="C40" s="123"/>
      <c r="D40" s="172"/>
      <c r="E40" s="90"/>
      <c r="F40" s="90"/>
      <c r="G40" s="90">
        <v>129581000000</v>
      </c>
      <c r="H40" s="90">
        <v>19087000000</v>
      </c>
      <c r="I40" s="136"/>
      <c r="J40" s="136"/>
      <c r="K40" s="90"/>
      <c r="L40" s="90"/>
      <c r="N40" s="174"/>
    </row>
    <row r="41" spans="1:14" s="129" customFormat="1" ht="11.25">
      <c r="A41" s="123"/>
      <c r="C41" s="123"/>
      <c r="D41" s="172"/>
      <c r="E41" s="181"/>
      <c r="F41" s="179" t="s">
        <v>321</v>
      </c>
      <c r="G41" s="90">
        <v>12172889.11</v>
      </c>
      <c r="H41" s="123"/>
      <c r="I41" s="136"/>
      <c r="J41" s="136"/>
      <c r="K41" s="90"/>
      <c r="L41" s="90"/>
      <c r="N41" s="174"/>
    </row>
    <row r="42" spans="1:14" s="129" customFormat="1" ht="11.25">
      <c r="A42" s="123"/>
      <c r="B42" s="134"/>
      <c r="C42" s="123"/>
      <c r="D42" s="123"/>
      <c r="E42" s="123"/>
      <c r="F42" s="182" t="s">
        <v>322</v>
      </c>
      <c r="G42" s="90">
        <v>23570000000</v>
      </c>
      <c r="H42" s="90"/>
      <c r="I42" s="136"/>
      <c r="J42" s="136"/>
      <c r="K42" s="90"/>
      <c r="L42" s="90"/>
      <c r="N42" s="174"/>
    </row>
    <row r="43" spans="1:14" s="129" customFormat="1" ht="11.25">
      <c r="A43" s="123"/>
      <c r="B43" s="134"/>
      <c r="C43" s="123"/>
      <c r="D43" s="123"/>
      <c r="E43" s="123"/>
      <c r="G43" s="89">
        <f>SUM(G39+G41)</f>
        <v>79095890.55</v>
      </c>
      <c r="H43" s="90"/>
      <c r="I43" s="136"/>
      <c r="J43" s="136"/>
      <c r="K43" s="90"/>
      <c r="L43" s="90"/>
      <c r="N43" s="174"/>
    </row>
    <row r="44" spans="1:14" s="129" customFormat="1" ht="11.25">
      <c r="A44" s="123"/>
      <c r="B44" s="134"/>
      <c r="C44" s="123"/>
      <c r="D44" s="172"/>
      <c r="E44" s="181"/>
      <c r="F44" s="90"/>
      <c r="G44" s="90">
        <f>SUM(G40+G42)</f>
        <v>153151000000</v>
      </c>
      <c r="H44" s="123"/>
      <c r="I44" s="136"/>
      <c r="J44" s="136"/>
      <c r="K44" s="90"/>
      <c r="L44" s="90"/>
      <c r="N44" s="174"/>
    </row>
    <row r="45" spans="1:14" s="129" customFormat="1" ht="11.25">
      <c r="A45" s="123"/>
      <c r="B45" s="134"/>
      <c r="C45" s="123"/>
      <c r="D45" s="172"/>
      <c r="E45" s="90"/>
      <c r="F45" s="90"/>
      <c r="G45" s="90"/>
      <c r="H45" s="90"/>
      <c r="I45" s="136"/>
      <c r="J45" s="136"/>
      <c r="K45" s="90"/>
      <c r="L45" s="90"/>
      <c r="N45" s="174"/>
    </row>
    <row r="46" spans="1:14" s="144" customFormat="1" ht="12.75" customHeight="1">
      <c r="A46" s="122">
        <v>6</v>
      </c>
      <c r="B46" s="141" t="s">
        <v>227</v>
      </c>
      <c r="C46" s="122" t="s">
        <v>27</v>
      </c>
      <c r="D46" s="175" t="s">
        <v>200</v>
      </c>
      <c r="E46" s="89">
        <v>99305365.47</v>
      </c>
      <c r="F46" s="89">
        <v>0</v>
      </c>
      <c r="G46" s="89">
        <v>49652682.74</v>
      </c>
      <c r="H46" s="89">
        <v>7634214.24</v>
      </c>
      <c r="I46" s="143" t="s">
        <v>214</v>
      </c>
      <c r="J46" s="143">
        <v>10</v>
      </c>
      <c r="K46" s="89">
        <v>49652682.74</v>
      </c>
      <c r="L46" s="89">
        <v>6324528.9</v>
      </c>
      <c r="N46" s="173"/>
    </row>
    <row r="47" spans="1:14" s="129" customFormat="1" ht="11.25">
      <c r="A47" s="123"/>
      <c r="B47" s="134" t="s">
        <v>228</v>
      </c>
      <c r="C47" s="123"/>
      <c r="D47" s="172"/>
      <c r="E47" s="90">
        <v>192282000000</v>
      </c>
      <c r="F47" s="90"/>
      <c r="G47" s="90">
        <v>96141000000</v>
      </c>
      <c r="H47" s="90">
        <v>14781900000</v>
      </c>
      <c r="I47" s="136"/>
      <c r="J47" s="136"/>
      <c r="K47" s="90">
        <v>96141000009</v>
      </c>
      <c r="L47" s="90">
        <v>12245995573</v>
      </c>
      <c r="N47" s="174"/>
    </row>
    <row r="48" spans="1:14" s="129" customFormat="1" ht="11.25">
      <c r="A48" s="123"/>
      <c r="B48" s="134" t="s">
        <v>156</v>
      </c>
      <c r="C48" s="123"/>
      <c r="D48" s="172"/>
      <c r="E48" s="90"/>
      <c r="F48" s="90">
        <v>160198000000</v>
      </c>
      <c r="G48" s="90"/>
      <c r="H48" s="90"/>
      <c r="I48" s="136"/>
      <c r="J48" s="136"/>
      <c r="K48" s="90"/>
      <c r="L48" s="90"/>
      <c r="N48" s="174"/>
    </row>
    <row r="49" spans="1:14" s="129" customFormat="1" ht="11.25">
      <c r="A49" s="123"/>
      <c r="B49" s="134"/>
      <c r="C49" s="123"/>
      <c r="D49" s="172"/>
      <c r="E49" s="90"/>
      <c r="F49" s="183" t="s">
        <v>202</v>
      </c>
      <c r="G49" s="90"/>
      <c r="H49" s="90"/>
      <c r="I49" s="136"/>
      <c r="J49" s="136"/>
      <c r="K49" s="90"/>
      <c r="L49" s="90"/>
      <c r="N49" s="174"/>
    </row>
    <row r="50" spans="1:14" s="129" customFormat="1" ht="11.25">
      <c r="A50" s="123"/>
      <c r="B50" s="134"/>
      <c r="C50" s="123"/>
      <c r="D50" s="172"/>
      <c r="E50" s="90"/>
      <c r="F50" s="90"/>
      <c r="G50" s="90"/>
      <c r="H50" s="90"/>
      <c r="I50" s="136"/>
      <c r="J50" s="136"/>
      <c r="K50" s="90"/>
      <c r="L50" s="90"/>
      <c r="N50" s="174"/>
    </row>
    <row r="51" spans="1:14" s="144" customFormat="1" ht="11.25">
      <c r="A51" s="122">
        <v>7</v>
      </c>
      <c r="B51" s="141" t="s">
        <v>203</v>
      </c>
      <c r="C51" s="122" t="s">
        <v>87</v>
      </c>
      <c r="D51" s="175" t="s">
        <v>231</v>
      </c>
      <c r="E51" s="89">
        <v>25813548.73</v>
      </c>
      <c r="F51" s="89">
        <v>28089574.28</v>
      </c>
      <c r="G51" s="89">
        <v>12517882.32</v>
      </c>
      <c r="H51" s="89">
        <v>1843751.13</v>
      </c>
      <c r="I51" s="143" t="s">
        <v>214</v>
      </c>
      <c r="J51" s="143">
        <v>8</v>
      </c>
      <c r="K51" s="89">
        <v>12518125.08</v>
      </c>
      <c r="L51" s="89">
        <v>1918870.93</v>
      </c>
      <c r="N51" s="173"/>
    </row>
    <row r="52" spans="1:14" s="129" customFormat="1" ht="12">
      <c r="A52" s="123"/>
      <c r="B52" s="134" t="s">
        <v>213</v>
      </c>
      <c r="C52" s="123"/>
      <c r="D52" s="172" t="s">
        <v>230</v>
      </c>
      <c r="E52" s="90">
        <v>49982000000</v>
      </c>
      <c r="F52" s="90">
        <v>54389000000</v>
      </c>
      <c r="G52" s="90">
        <v>24238000000</v>
      </c>
      <c r="H52" s="90">
        <v>3570000000</v>
      </c>
      <c r="I52" s="136"/>
      <c r="J52" s="136"/>
      <c r="K52" s="90">
        <v>24238470050</v>
      </c>
      <c r="L52" s="184">
        <v>3715452210</v>
      </c>
      <c r="N52" s="174"/>
    </row>
    <row r="53" spans="1:14" s="129" customFormat="1" ht="11.25">
      <c r="A53" s="123"/>
      <c r="B53" s="134" t="s">
        <v>229</v>
      </c>
      <c r="C53" s="123"/>
      <c r="D53" s="123"/>
      <c r="F53" s="179" t="s">
        <v>275</v>
      </c>
      <c r="G53" s="90">
        <v>2970246.92</v>
      </c>
      <c r="H53" s="90"/>
      <c r="I53" s="136"/>
      <c r="J53" s="136"/>
      <c r="K53" s="90"/>
      <c r="L53" s="90"/>
      <c r="N53" s="174"/>
    </row>
    <row r="54" spans="1:14" s="129" customFormat="1" ht="11.25">
      <c r="A54" s="123"/>
      <c r="B54" s="134"/>
      <c r="C54" s="123"/>
      <c r="D54" s="172"/>
      <c r="E54" s="90"/>
      <c r="F54" s="185"/>
      <c r="G54" s="90">
        <v>5751200000</v>
      </c>
      <c r="H54" s="90"/>
      <c r="I54" s="136"/>
      <c r="J54" s="136"/>
      <c r="K54" s="90"/>
      <c r="L54" s="90"/>
      <c r="N54" s="174"/>
    </row>
    <row r="55" spans="1:14" s="129" customFormat="1" ht="11.25">
      <c r="A55" s="123"/>
      <c r="B55" s="134"/>
      <c r="C55" s="123"/>
      <c r="D55" s="172"/>
      <c r="E55" s="90"/>
      <c r="F55" s="90"/>
      <c r="G55" s="89">
        <v>15488129.24</v>
      </c>
      <c r="H55" s="90"/>
      <c r="I55" s="136"/>
      <c r="J55" s="136"/>
      <c r="K55" s="90"/>
      <c r="L55" s="90"/>
      <c r="N55" s="174"/>
    </row>
    <row r="56" spans="1:14" s="146" customFormat="1" ht="11.25">
      <c r="A56" s="123"/>
      <c r="B56" s="134"/>
      <c r="C56" s="123"/>
      <c r="D56" s="172"/>
      <c r="E56" s="90"/>
      <c r="F56" s="90"/>
      <c r="G56" s="90">
        <v>29989200000</v>
      </c>
      <c r="H56" s="90"/>
      <c r="I56" s="136"/>
      <c r="J56" s="136"/>
      <c r="K56" s="90"/>
      <c r="L56" s="90"/>
      <c r="N56" s="180"/>
    </row>
    <row r="57" spans="1:14" s="146" customFormat="1" ht="11.25">
      <c r="A57" s="123"/>
      <c r="B57" s="134"/>
      <c r="C57" s="123"/>
      <c r="D57" s="172"/>
      <c r="E57" s="90"/>
      <c r="F57" s="90"/>
      <c r="G57" s="90"/>
      <c r="H57" s="90"/>
      <c r="I57" s="136"/>
      <c r="J57" s="136"/>
      <c r="K57" s="90"/>
      <c r="L57" s="90"/>
      <c r="N57" s="180"/>
    </row>
    <row r="58" spans="1:14" s="146" customFormat="1" ht="11.25">
      <c r="A58" s="123"/>
      <c r="B58" s="134"/>
      <c r="C58" s="123"/>
      <c r="D58" s="172"/>
      <c r="E58" s="90"/>
      <c r="F58" s="90"/>
      <c r="G58" s="90"/>
      <c r="H58" s="90"/>
      <c r="I58" s="136"/>
      <c r="J58" s="136"/>
      <c r="K58" s="90"/>
      <c r="L58" s="90"/>
      <c r="N58" s="180"/>
    </row>
    <row r="59" spans="1:14" s="129" customFormat="1" ht="11.25">
      <c r="A59" s="144"/>
      <c r="B59" s="186"/>
      <c r="C59" s="144"/>
      <c r="D59" s="187"/>
      <c r="E59" s="188"/>
      <c r="F59" s="188"/>
      <c r="G59" s="188"/>
      <c r="H59" s="188"/>
      <c r="I59" s="189"/>
      <c r="J59" s="190"/>
      <c r="K59" s="89"/>
      <c r="L59" s="89"/>
      <c r="N59" s="174"/>
    </row>
    <row r="60" spans="1:14" s="129" customFormat="1" ht="11.25">
      <c r="A60" s="146"/>
      <c r="B60" s="147"/>
      <c r="C60" s="146"/>
      <c r="D60" s="191"/>
      <c r="E60" s="149"/>
      <c r="F60" s="149"/>
      <c r="G60" s="149"/>
      <c r="H60" s="149"/>
      <c r="I60" s="146"/>
      <c r="J60" s="177"/>
      <c r="K60" s="192" t="s">
        <v>297</v>
      </c>
      <c r="L60" s="193">
        <f>L3+L6+L11+L23+L35+L51</f>
        <v>24274918.669999998</v>
      </c>
      <c r="N60" s="174"/>
    </row>
    <row r="61" spans="1:14" s="129" customFormat="1" ht="11.25">
      <c r="A61" s="146"/>
      <c r="B61" s="147"/>
      <c r="C61" s="146"/>
      <c r="D61" s="191"/>
      <c r="E61" s="149"/>
      <c r="F61" s="149"/>
      <c r="G61" s="149"/>
      <c r="H61" s="149"/>
      <c r="I61" s="146"/>
      <c r="J61" s="177"/>
      <c r="K61" s="194"/>
      <c r="L61" s="193">
        <f>L4+L7+L12+L24+L36+L52</f>
        <v>47002796773</v>
      </c>
      <c r="N61" s="174"/>
    </row>
    <row r="62" spans="1:14" s="129" customFormat="1" ht="11.25">
      <c r="A62" s="146"/>
      <c r="B62" s="147"/>
      <c r="C62" s="146"/>
      <c r="D62" s="191"/>
      <c r="E62" s="149"/>
      <c r="F62" s="149"/>
      <c r="G62" s="149"/>
      <c r="H62" s="146"/>
      <c r="I62" s="146"/>
      <c r="J62" s="195" t="s">
        <v>276</v>
      </c>
      <c r="K62" s="194"/>
      <c r="L62" s="193"/>
      <c r="N62" s="174"/>
    </row>
    <row r="63" spans="1:14" s="129" customFormat="1" ht="11.25">
      <c r="A63" s="146"/>
      <c r="B63" s="147"/>
      <c r="C63" s="146"/>
      <c r="D63" s="191"/>
      <c r="E63" s="149"/>
      <c r="F63" s="149"/>
      <c r="G63" s="149"/>
      <c r="H63" s="149"/>
      <c r="I63" s="146"/>
      <c r="J63" s="177"/>
      <c r="K63" s="192" t="s">
        <v>298</v>
      </c>
      <c r="L63" s="193">
        <f>L46</f>
        <v>6324528.9</v>
      </c>
      <c r="N63" s="174"/>
    </row>
    <row r="64" spans="1:14" s="129" customFormat="1" ht="11.25">
      <c r="A64" s="146"/>
      <c r="B64" s="147"/>
      <c r="C64" s="146"/>
      <c r="D64" s="191"/>
      <c r="E64" s="149"/>
      <c r="F64" s="149"/>
      <c r="G64" s="149"/>
      <c r="H64" s="149"/>
      <c r="I64" s="196"/>
      <c r="J64" s="197"/>
      <c r="K64" s="193"/>
      <c r="L64" s="193">
        <f>L47</f>
        <v>12245995573</v>
      </c>
      <c r="N64" s="174"/>
    </row>
    <row r="65" spans="1:49" s="140" customFormat="1" ht="11.25">
      <c r="A65" s="146"/>
      <c r="B65" s="147"/>
      <c r="C65" s="146"/>
      <c r="D65" s="191"/>
      <c r="E65" s="149"/>
      <c r="F65" s="149"/>
      <c r="G65" s="149"/>
      <c r="H65" s="149"/>
      <c r="I65" s="150"/>
      <c r="J65" s="198"/>
      <c r="K65" s="91"/>
      <c r="L65" s="199"/>
      <c r="M65" s="200"/>
      <c r="N65" s="180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</row>
    <row r="66" spans="1:61" ht="12.75">
      <c r="A66" s="201"/>
      <c r="B66" s="202"/>
      <c r="C66" s="203"/>
      <c r="D66" s="191"/>
      <c r="E66" s="204"/>
      <c r="F66" s="204"/>
      <c r="G66" s="204"/>
      <c r="H66" s="204"/>
      <c r="I66" s="159"/>
      <c r="J66" s="159"/>
      <c r="K66" s="159"/>
      <c r="L66" s="159"/>
      <c r="N66" s="205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</row>
    <row r="67" spans="1:61" ht="12.75">
      <c r="A67" s="201"/>
      <c r="B67" s="202"/>
      <c r="C67" s="203"/>
      <c r="D67" s="191"/>
      <c r="E67" s="204"/>
      <c r="F67" s="204"/>
      <c r="G67" s="204"/>
      <c r="H67" s="204"/>
      <c r="I67" s="159"/>
      <c r="J67" s="159"/>
      <c r="K67" s="159"/>
      <c r="L67" s="96"/>
      <c r="N67" s="205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</row>
    <row r="68" spans="1:61" ht="12.75">
      <c r="A68" s="201"/>
      <c r="B68" s="202"/>
      <c r="C68" s="203"/>
      <c r="D68" s="191"/>
      <c r="E68" s="204"/>
      <c r="F68" s="204"/>
      <c r="G68" s="204"/>
      <c r="H68" s="204"/>
      <c r="I68" s="159"/>
      <c r="J68" s="159"/>
      <c r="K68" s="159"/>
      <c r="L68" s="96"/>
      <c r="N68" s="205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</row>
    <row r="69" spans="1:61" ht="12.75">
      <c r="A69" s="201"/>
      <c r="B69" s="202"/>
      <c r="C69" s="203"/>
      <c r="D69" s="191"/>
      <c r="E69" s="204"/>
      <c r="F69" s="204"/>
      <c r="G69" s="204"/>
      <c r="H69" s="204"/>
      <c r="I69" s="159"/>
      <c r="J69" s="159"/>
      <c r="K69" s="159"/>
      <c r="L69" s="159"/>
      <c r="N69" s="205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</row>
    <row r="70" spans="1:61" ht="12.75">
      <c r="A70" s="201"/>
      <c r="B70" s="202"/>
      <c r="C70" s="203"/>
      <c r="D70" s="191"/>
      <c r="E70" s="204"/>
      <c r="F70" s="204"/>
      <c r="G70" s="204"/>
      <c r="H70" s="204"/>
      <c r="I70" s="159"/>
      <c r="J70" s="159"/>
      <c r="K70" s="159"/>
      <c r="L70" s="159"/>
      <c r="N70" s="205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</row>
    <row r="71" spans="1:61" ht="12.75">
      <c r="A71" s="201"/>
      <c r="B71" s="202"/>
      <c r="C71" s="203"/>
      <c r="D71" s="191"/>
      <c r="E71" s="204"/>
      <c r="F71" s="204"/>
      <c r="G71" s="204"/>
      <c r="H71" s="204"/>
      <c r="I71" s="196"/>
      <c r="J71" s="196"/>
      <c r="K71" s="204"/>
      <c r="L71" s="204"/>
      <c r="N71" s="205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</row>
    <row r="72" spans="1:61" ht="12.75">
      <c r="A72" s="201"/>
      <c r="B72" s="202"/>
      <c r="C72" s="203"/>
      <c r="D72" s="191"/>
      <c r="E72" s="204"/>
      <c r="F72" s="204"/>
      <c r="G72" s="204"/>
      <c r="H72" s="204"/>
      <c r="I72" s="196"/>
      <c r="J72" s="196"/>
      <c r="K72" s="204"/>
      <c r="L72" s="204"/>
      <c r="N72" s="205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</row>
    <row r="73" spans="1:61" ht="12.75">
      <c r="A73" s="201"/>
      <c r="B73" s="202"/>
      <c r="C73" s="203"/>
      <c r="D73" s="191"/>
      <c r="E73" s="204"/>
      <c r="F73" s="204"/>
      <c r="G73" s="204"/>
      <c r="H73" s="204"/>
      <c r="I73" s="196"/>
      <c r="J73" s="196"/>
      <c r="K73" s="204"/>
      <c r="L73" s="204"/>
      <c r="N73" s="205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</row>
    <row r="74" spans="1:61" ht="12.75">
      <c r="A74" s="201"/>
      <c r="B74" s="202"/>
      <c r="C74" s="203"/>
      <c r="D74" s="191"/>
      <c r="E74" s="204"/>
      <c r="F74" s="204"/>
      <c r="G74" s="204"/>
      <c r="H74" s="204"/>
      <c r="I74" s="196"/>
      <c r="J74" s="196"/>
      <c r="K74" s="204"/>
      <c r="L74" s="204"/>
      <c r="N74" s="205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</row>
    <row r="75" spans="1:61" ht="12.75">
      <c r="A75" s="201"/>
      <c r="B75" s="202"/>
      <c r="C75" s="203"/>
      <c r="D75" s="191"/>
      <c r="E75" s="204"/>
      <c r="F75" s="204"/>
      <c r="G75" s="204"/>
      <c r="H75" s="204"/>
      <c r="I75" s="196"/>
      <c r="J75" s="196"/>
      <c r="K75" s="204"/>
      <c r="L75" s="204"/>
      <c r="N75" s="205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</row>
    <row r="76" spans="1:61" ht="12.75">
      <c r="A76" s="201"/>
      <c r="B76" s="202"/>
      <c r="C76" s="203"/>
      <c r="D76" s="191"/>
      <c r="E76" s="204"/>
      <c r="F76" s="204"/>
      <c r="G76" s="204"/>
      <c r="H76" s="204"/>
      <c r="I76" s="196"/>
      <c r="J76" s="196"/>
      <c r="K76" s="204"/>
      <c r="L76" s="204"/>
      <c r="N76" s="205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</row>
    <row r="77" spans="1:61" ht="12.75">
      <c r="A77" s="201"/>
      <c r="B77" s="202"/>
      <c r="C77" s="203"/>
      <c r="D77" s="191"/>
      <c r="E77" s="204"/>
      <c r="F77" s="204"/>
      <c r="G77" s="204"/>
      <c r="H77" s="204"/>
      <c r="I77" s="196"/>
      <c r="J77" s="196"/>
      <c r="K77" s="204"/>
      <c r="L77" s="204"/>
      <c r="N77" s="205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</row>
    <row r="78" spans="1:61" ht="12.75">
      <c r="A78" s="201"/>
      <c r="B78" s="202"/>
      <c r="C78" s="203"/>
      <c r="D78" s="191"/>
      <c r="E78" s="204"/>
      <c r="F78" s="204"/>
      <c r="G78" s="204"/>
      <c r="H78" s="204"/>
      <c r="I78" s="196"/>
      <c r="J78" s="196"/>
      <c r="K78" s="204"/>
      <c r="L78" s="204"/>
      <c r="N78" s="205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</row>
    <row r="79" spans="1:61" ht="12.75">
      <c r="A79" s="201"/>
      <c r="B79" s="202"/>
      <c r="C79" s="203"/>
      <c r="D79" s="191"/>
      <c r="E79" s="204"/>
      <c r="F79" s="204"/>
      <c r="G79" s="204"/>
      <c r="H79" s="204"/>
      <c r="I79" s="196"/>
      <c r="J79" s="196"/>
      <c r="K79" s="204"/>
      <c r="L79" s="204"/>
      <c r="N79" s="205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</row>
    <row r="80" spans="1:61" ht="12.75">
      <c r="A80" s="201"/>
      <c r="B80" s="202"/>
      <c r="C80" s="203"/>
      <c r="D80" s="191"/>
      <c r="E80" s="204"/>
      <c r="F80" s="204"/>
      <c r="G80" s="204"/>
      <c r="H80" s="204"/>
      <c r="I80" s="196"/>
      <c r="J80" s="196"/>
      <c r="K80" s="204"/>
      <c r="L80" s="204"/>
      <c r="N80" s="205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</row>
    <row r="81" spans="1:61" ht="12.75">
      <c r="A81" s="201"/>
      <c r="B81" s="202"/>
      <c r="C81" s="203"/>
      <c r="D81" s="191"/>
      <c r="E81" s="204"/>
      <c r="F81" s="204"/>
      <c r="G81" s="204"/>
      <c r="H81" s="204"/>
      <c r="I81" s="196"/>
      <c r="J81" s="196"/>
      <c r="K81" s="204"/>
      <c r="L81" s="204"/>
      <c r="N81" s="205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</row>
    <row r="82" spans="1:61" ht="12.75">
      <c r="A82" s="201"/>
      <c r="B82" s="202"/>
      <c r="C82" s="203"/>
      <c r="D82" s="191"/>
      <c r="E82" s="204"/>
      <c r="F82" s="204"/>
      <c r="G82" s="204"/>
      <c r="H82" s="204"/>
      <c r="I82" s="196"/>
      <c r="J82" s="196"/>
      <c r="K82" s="204"/>
      <c r="L82" s="204"/>
      <c r="N82" s="205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</row>
    <row r="83" spans="1:61" ht="12.75">
      <c r="A83" s="201"/>
      <c r="B83" s="202"/>
      <c r="C83" s="203"/>
      <c r="D83" s="191"/>
      <c r="E83" s="204"/>
      <c r="F83" s="204"/>
      <c r="G83" s="204"/>
      <c r="H83" s="204"/>
      <c r="I83" s="196"/>
      <c r="J83" s="196"/>
      <c r="K83" s="204"/>
      <c r="L83" s="204"/>
      <c r="N83" s="205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</row>
    <row r="84" spans="1:61" ht="12.75">
      <c r="A84" s="201"/>
      <c r="B84" s="202"/>
      <c r="C84" s="203"/>
      <c r="D84" s="191"/>
      <c r="E84" s="204"/>
      <c r="F84" s="204"/>
      <c r="G84" s="204"/>
      <c r="H84" s="204"/>
      <c r="I84" s="196"/>
      <c r="J84" s="196"/>
      <c r="K84" s="204"/>
      <c r="L84" s="204"/>
      <c r="N84" s="205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</row>
    <row r="85" spans="1:61" ht="12.75">
      <c r="A85" s="201"/>
      <c r="B85" s="202"/>
      <c r="C85" s="203"/>
      <c r="D85" s="191"/>
      <c r="E85" s="204"/>
      <c r="F85" s="204"/>
      <c r="G85" s="204"/>
      <c r="H85" s="204"/>
      <c r="I85" s="196"/>
      <c r="J85" s="196"/>
      <c r="K85" s="204"/>
      <c r="L85" s="204"/>
      <c r="N85" s="205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</row>
    <row r="86" spans="1:61" ht="12.75">
      <c r="A86" s="201"/>
      <c r="B86" s="202"/>
      <c r="C86" s="203"/>
      <c r="D86" s="191"/>
      <c r="E86" s="204"/>
      <c r="F86" s="204"/>
      <c r="G86" s="204"/>
      <c r="H86" s="204"/>
      <c r="I86" s="196"/>
      <c r="J86" s="196"/>
      <c r="K86" s="204"/>
      <c r="L86" s="204"/>
      <c r="N86" s="205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</row>
    <row r="87" spans="1:61" ht="12.75">
      <c r="A87" s="201"/>
      <c r="B87" s="202"/>
      <c r="C87" s="203"/>
      <c r="D87" s="191"/>
      <c r="E87" s="204"/>
      <c r="F87" s="204"/>
      <c r="G87" s="204"/>
      <c r="H87" s="204"/>
      <c r="I87" s="196"/>
      <c r="J87" s="196"/>
      <c r="K87" s="204"/>
      <c r="L87" s="204"/>
      <c r="N87" s="205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</row>
    <row r="88" spans="1:61" ht="12.75">
      <c r="A88" s="201"/>
      <c r="B88" s="202"/>
      <c r="C88" s="203"/>
      <c r="D88" s="191"/>
      <c r="E88" s="204"/>
      <c r="F88" s="204"/>
      <c r="G88" s="204"/>
      <c r="H88" s="204"/>
      <c r="I88" s="196"/>
      <c r="J88" s="196"/>
      <c r="K88" s="204"/>
      <c r="L88" s="204"/>
      <c r="N88" s="205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</row>
    <row r="89" spans="1:61" ht="12.75">
      <c r="A89" s="201"/>
      <c r="B89" s="202"/>
      <c r="C89" s="203"/>
      <c r="D89" s="191"/>
      <c r="E89" s="204"/>
      <c r="F89" s="204"/>
      <c r="G89" s="204"/>
      <c r="H89" s="204"/>
      <c r="I89" s="196"/>
      <c r="J89" s="196"/>
      <c r="K89" s="204"/>
      <c r="L89" s="204"/>
      <c r="N89" s="205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</row>
    <row r="90" spans="1:61" ht="12.75">
      <c r="A90" s="201"/>
      <c r="B90" s="202"/>
      <c r="C90" s="203"/>
      <c r="D90" s="191"/>
      <c r="E90" s="204"/>
      <c r="F90" s="204"/>
      <c r="G90" s="204"/>
      <c r="H90" s="204"/>
      <c r="I90" s="196"/>
      <c r="J90" s="196"/>
      <c r="K90" s="204"/>
      <c r="L90" s="204"/>
      <c r="N90" s="205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</row>
    <row r="91" spans="1:61" ht="12.75">
      <c r="A91" s="201"/>
      <c r="B91" s="202"/>
      <c r="C91" s="203"/>
      <c r="D91" s="191"/>
      <c r="E91" s="204"/>
      <c r="F91" s="204"/>
      <c r="G91" s="204"/>
      <c r="H91" s="204"/>
      <c r="I91" s="196"/>
      <c r="J91" s="196"/>
      <c r="K91" s="204"/>
      <c r="L91" s="204"/>
      <c r="N91" s="205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</row>
    <row r="92" spans="1:61" ht="12.75">
      <c r="A92" s="201"/>
      <c r="B92" s="202"/>
      <c r="C92" s="203"/>
      <c r="D92" s="191"/>
      <c r="E92" s="204"/>
      <c r="F92" s="204"/>
      <c r="G92" s="204"/>
      <c r="H92" s="204"/>
      <c r="I92" s="196"/>
      <c r="J92" s="196"/>
      <c r="K92" s="204"/>
      <c r="L92" s="204"/>
      <c r="N92" s="205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</row>
    <row r="93" spans="1:61" ht="12.75">
      <c r="A93" s="201"/>
      <c r="B93" s="202"/>
      <c r="C93" s="203"/>
      <c r="D93" s="191"/>
      <c r="E93" s="204"/>
      <c r="F93" s="204"/>
      <c r="G93" s="204"/>
      <c r="H93" s="204"/>
      <c r="I93" s="196"/>
      <c r="J93" s="196"/>
      <c r="K93" s="204"/>
      <c r="L93" s="204"/>
      <c r="N93" s="205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</row>
    <row r="94" spans="1:61" ht="12.75">
      <c r="A94" s="201"/>
      <c r="B94" s="202"/>
      <c r="C94" s="203"/>
      <c r="D94" s="191"/>
      <c r="E94" s="204"/>
      <c r="F94" s="204"/>
      <c r="G94" s="204"/>
      <c r="H94" s="204"/>
      <c r="I94" s="196"/>
      <c r="J94" s="196"/>
      <c r="K94" s="204"/>
      <c r="L94" s="204"/>
      <c r="N94" s="205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</row>
    <row r="95" spans="1:61" ht="12.75">
      <c r="A95" s="201"/>
      <c r="B95" s="202"/>
      <c r="C95" s="203"/>
      <c r="D95" s="191"/>
      <c r="E95" s="204"/>
      <c r="F95" s="204"/>
      <c r="G95" s="204"/>
      <c r="H95" s="204"/>
      <c r="I95" s="196"/>
      <c r="J95" s="196"/>
      <c r="K95" s="204"/>
      <c r="L95" s="204"/>
      <c r="N95" s="205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</row>
    <row r="96" spans="1:61" ht="12.75">
      <c r="A96" s="201"/>
      <c r="B96" s="202"/>
      <c r="C96" s="203"/>
      <c r="D96" s="191"/>
      <c r="E96" s="204"/>
      <c r="F96" s="204"/>
      <c r="G96" s="204"/>
      <c r="H96" s="204"/>
      <c r="I96" s="196"/>
      <c r="J96" s="196"/>
      <c r="K96" s="204"/>
      <c r="L96" s="204"/>
      <c r="N96" s="205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</row>
    <row r="97" spans="1:61" ht="12.75">
      <c r="A97" s="201"/>
      <c r="B97" s="202"/>
      <c r="C97" s="203"/>
      <c r="D97" s="191"/>
      <c r="E97" s="204"/>
      <c r="F97" s="204"/>
      <c r="G97" s="204"/>
      <c r="H97" s="204"/>
      <c r="I97" s="196"/>
      <c r="J97" s="196"/>
      <c r="K97" s="204"/>
      <c r="L97" s="204"/>
      <c r="N97" s="205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</row>
    <row r="98" spans="1:61" ht="12.75">
      <c r="A98" s="201"/>
      <c r="B98" s="202"/>
      <c r="C98" s="203"/>
      <c r="D98" s="191"/>
      <c r="E98" s="204"/>
      <c r="F98" s="204"/>
      <c r="G98" s="204"/>
      <c r="H98" s="204"/>
      <c r="I98" s="196"/>
      <c r="J98" s="196"/>
      <c r="K98" s="204"/>
      <c r="L98" s="204"/>
      <c r="N98" s="205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</row>
    <row r="99" spans="1:61" ht="12.75">
      <c r="A99" s="201"/>
      <c r="B99" s="202"/>
      <c r="C99" s="203"/>
      <c r="D99" s="191"/>
      <c r="E99" s="204"/>
      <c r="F99" s="204"/>
      <c r="G99" s="204"/>
      <c r="H99" s="204"/>
      <c r="I99" s="196"/>
      <c r="J99" s="196"/>
      <c r="K99" s="204"/>
      <c r="L99" s="204"/>
      <c r="N99" s="205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</row>
    <row r="100" spans="1:61" ht="12.75">
      <c r="A100" s="201"/>
      <c r="B100" s="202"/>
      <c r="C100" s="203"/>
      <c r="D100" s="191"/>
      <c r="E100" s="204"/>
      <c r="F100" s="204"/>
      <c r="G100" s="204"/>
      <c r="H100" s="204"/>
      <c r="I100" s="196"/>
      <c r="J100" s="196"/>
      <c r="K100" s="204"/>
      <c r="L100" s="204"/>
      <c r="N100" s="205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</row>
    <row r="101" spans="1:61" ht="12.75">
      <c r="A101" s="201"/>
      <c r="B101" s="202"/>
      <c r="C101" s="203"/>
      <c r="D101" s="191"/>
      <c r="E101" s="204"/>
      <c r="F101" s="204"/>
      <c r="G101" s="204"/>
      <c r="H101" s="204"/>
      <c r="I101" s="196"/>
      <c r="J101" s="196"/>
      <c r="K101" s="204"/>
      <c r="L101" s="204"/>
      <c r="N101" s="205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</row>
    <row r="102" spans="1:61" ht="12.75">
      <c r="A102" s="201"/>
      <c r="B102" s="202"/>
      <c r="C102" s="203"/>
      <c r="D102" s="191"/>
      <c r="E102" s="204"/>
      <c r="F102" s="204"/>
      <c r="G102" s="204"/>
      <c r="H102" s="204"/>
      <c r="I102" s="196"/>
      <c r="J102" s="196"/>
      <c r="K102" s="204"/>
      <c r="L102" s="204"/>
      <c r="N102" s="205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</row>
    <row r="103" spans="1:61" ht="12.75">
      <c r="A103" s="201"/>
      <c r="B103" s="202"/>
      <c r="C103" s="203"/>
      <c r="D103" s="191"/>
      <c r="E103" s="204"/>
      <c r="F103" s="204"/>
      <c r="G103" s="204"/>
      <c r="H103" s="204"/>
      <c r="I103" s="196"/>
      <c r="J103" s="196"/>
      <c r="K103" s="204"/>
      <c r="L103" s="204"/>
      <c r="N103" s="205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</row>
    <row r="104" spans="1:61" ht="12.75">
      <c r="A104" s="201"/>
      <c r="B104" s="202"/>
      <c r="C104" s="203"/>
      <c r="D104" s="191"/>
      <c r="E104" s="204"/>
      <c r="F104" s="204"/>
      <c r="G104" s="204"/>
      <c r="H104" s="204"/>
      <c r="I104" s="196"/>
      <c r="J104" s="196"/>
      <c r="K104" s="204"/>
      <c r="L104" s="204"/>
      <c r="N104" s="205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</row>
    <row r="105" spans="1:61" ht="12.75">
      <c r="A105" s="201"/>
      <c r="B105" s="202"/>
      <c r="C105" s="203"/>
      <c r="D105" s="191"/>
      <c r="E105" s="204"/>
      <c r="F105" s="204"/>
      <c r="G105" s="204"/>
      <c r="H105" s="204"/>
      <c r="I105" s="196"/>
      <c r="J105" s="196"/>
      <c r="K105" s="204"/>
      <c r="L105" s="204"/>
      <c r="N105" s="205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</row>
    <row r="106" spans="1:61" ht="12.75">
      <c r="A106" s="201"/>
      <c r="B106" s="202"/>
      <c r="C106" s="203"/>
      <c r="D106" s="191"/>
      <c r="E106" s="204"/>
      <c r="F106" s="204"/>
      <c r="G106" s="204"/>
      <c r="H106" s="204"/>
      <c r="I106" s="196"/>
      <c r="J106" s="196"/>
      <c r="K106" s="204"/>
      <c r="L106" s="204"/>
      <c r="N106" s="205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</row>
    <row r="107" spans="1:61" ht="12.75">
      <c r="A107" s="201"/>
      <c r="B107" s="202"/>
      <c r="C107" s="203"/>
      <c r="D107" s="191"/>
      <c r="E107" s="204"/>
      <c r="F107" s="204"/>
      <c r="G107" s="204"/>
      <c r="H107" s="204"/>
      <c r="I107" s="196"/>
      <c r="J107" s="196"/>
      <c r="K107" s="204"/>
      <c r="L107" s="204"/>
      <c r="N107" s="205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</row>
    <row r="108" spans="1:61" ht="12.75">
      <c r="A108" s="201"/>
      <c r="B108" s="202"/>
      <c r="C108" s="203"/>
      <c r="D108" s="191"/>
      <c r="E108" s="204"/>
      <c r="F108" s="204"/>
      <c r="G108" s="204"/>
      <c r="H108" s="204"/>
      <c r="I108" s="196"/>
      <c r="J108" s="196"/>
      <c r="K108" s="204"/>
      <c r="L108" s="204"/>
      <c r="N108" s="205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</row>
    <row r="109" spans="1:61" ht="12.75">
      <c r="A109" s="201"/>
      <c r="B109" s="202"/>
      <c r="C109" s="203"/>
      <c r="D109" s="191"/>
      <c r="E109" s="204"/>
      <c r="F109" s="204"/>
      <c r="G109" s="204"/>
      <c r="H109" s="204"/>
      <c r="I109" s="196"/>
      <c r="J109" s="196"/>
      <c r="K109" s="204"/>
      <c r="L109" s="204"/>
      <c r="N109" s="205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</row>
    <row r="110" spans="1:61" ht="12.75">
      <c r="A110" s="201"/>
      <c r="B110" s="202"/>
      <c r="C110" s="203"/>
      <c r="D110" s="191"/>
      <c r="E110" s="204"/>
      <c r="F110" s="204"/>
      <c r="G110" s="204"/>
      <c r="H110" s="204"/>
      <c r="I110" s="196"/>
      <c r="J110" s="196"/>
      <c r="K110" s="204"/>
      <c r="L110" s="204"/>
      <c r="N110" s="205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</row>
    <row r="111" spans="1:61" ht="12.75">
      <c r="A111" s="201"/>
      <c r="B111" s="202"/>
      <c r="C111" s="203"/>
      <c r="D111" s="191"/>
      <c r="E111" s="204"/>
      <c r="F111" s="204"/>
      <c r="G111" s="204"/>
      <c r="H111" s="204"/>
      <c r="I111" s="196"/>
      <c r="J111" s="196"/>
      <c r="K111" s="204"/>
      <c r="L111" s="204"/>
      <c r="N111" s="205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</row>
    <row r="112" spans="1:61" ht="12.75">
      <c r="A112" s="201"/>
      <c r="B112" s="202"/>
      <c r="C112" s="203"/>
      <c r="D112" s="191"/>
      <c r="E112" s="204"/>
      <c r="F112" s="204"/>
      <c r="G112" s="204"/>
      <c r="H112" s="204"/>
      <c r="I112" s="196"/>
      <c r="J112" s="196"/>
      <c r="K112" s="204"/>
      <c r="L112" s="204"/>
      <c r="N112" s="205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</row>
    <row r="113" spans="1:61" ht="12.75">
      <c r="A113" s="201"/>
      <c r="B113" s="202"/>
      <c r="C113" s="203"/>
      <c r="D113" s="191"/>
      <c r="E113" s="204"/>
      <c r="F113" s="204"/>
      <c r="G113" s="204"/>
      <c r="H113" s="204"/>
      <c r="I113" s="196"/>
      <c r="J113" s="196"/>
      <c r="K113" s="204"/>
      <c r="L113" s="204"/>
      <c r="N113" s="205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</row>
    <row r="114" spans="1:61" ht="12.75">
      <c r="A114" s="201"/>
      <c r="B114" s="202"/>
      <c r="C114" s="203"/>
      <c r="D114" s="191"/>
      <c r="E114" s="204"/>
      <c r="F114" s="204"/>
      <c r="G114" s="204"/>
      <c r="H114" s="204"/>
      <c r="I114" s="196"/>
      <c r="J114" s="196"/>
      <c r="K114" s="204"/>
      <c r="L114" s="204"/>
      <c r="N114" s="205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</row>
    <row r="115" spans="1:61" ht="12.75">
      <c r="A115" s="201"/>
      <c r="B115" s="202"/>
      <c r="C115" s="203"/>
      <c r="D115" s="191"/>
      <c r="E115" s="204"/>
      <c r="F115" s="204"/>
      <c r="G115" s="204"/>
      <c r="H115" s="204"/>
      <c r="I115" s="196"/>
      <c r="J115" s="196"/>
      <c r="K115" s="204"/>
      <c r="L115" s="204"/>
      <c r="N115" s="205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</row>
    <row r="116" spans="1:61" ht="12.75">
      <c r="A116" s="201"/>
      <c r="B116" s="202"/>
      <c r="C116" s="203"/>
      <c r="D116" s="191"/>
      <c r="E116" s="204"/>
      <c r="F116" s="204"/>
      <c r="G116" s="204"/>
      <c r="H116" s="204"/>
      <c r="I116" s="196"/>
      <c r="J116" s="196"/>
      <c r="K116" s="204"/>
      <c r="L116" s="204"/>
      <c r="N116" s="205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</row>
    <row r="117" spans="1:61" ht="12.75">
      <c r="A117" s="201"/>
      <c r="B117" s="202"/>
      <c r="C117" s="203"/>
      <c r="D117" s="191"/>
      <c r="E117" s="204"/>
      <c r="F117" s="204"/>
      <c r="G117" s="204"/>
      <c r="H117" s="204"/>
      <c r="I117" s="196"/>
      <c r="J117" s="196"/>
      <c r="K117" s="204"/>
      <c r="L117" s="204"/>
      <c r="N117" s="205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</row>
    <row r="118" spans="1:61" ht="12.75">
      <c r="A118" s="201"/>
      <c r="B118" s="202"/>
      <c r="C118" s="203"/>
      <c r="D118" s="191"/>
      <c r="E118" s="204"/>
      <c r="F118" s="204"/>
      <c r="G118" s="204"/>
      <c r="H118" s="204"/>
      <c r="I118" s="196"/>
      <c r="J118" s="196"/>
      <c r="K118" s="204"/>
      <c r="L118" s="204"/>
      <c r="N118" s="205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</row>
    <row r="119" spans="1:61" ht="12.75">
      <c r="A119" s="201"/>
      <c r="B119" s="202"/>
      <c r="C119" s="203"/>
      <c r="D119" s="191"/>
      <c r="E119" s="204"/>
      <c r="F119" s="204"/>
      <c r="G119" s="204"/>
      <c r="H119" s="204"/>
      <c r="I119" s="196"/>
      <c r="J119" s="196"/>
      <c r="K119" s="204"/>
      <c r="L119" s="204"/>
      <c r="N119" s="205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</row>
    <row r="120" spans="1:61" ht="12.75">
      <c r="A120" s="201"/>
      <c r="B120" s="202"/>
      <c r="C120" s="203"/>
      <c r="D120" s="191"/>
      <c r="E120" s="204"/>
      <c r="F120" s="204"/>
      <c r="G120" s="204"/>
      <c r="H120" s="204"/>
      <c r="I120" s="196"/>
      <c r="J120" s="196"/>
      <c r="K120" s="204"/>
      <c r="L120" s="204"/>
      <c r="N120" s="205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</row>
    <row r="121" spans="1:61" ht="12.75">
      <c r="A121" s="201"/>
      <c r="B121" s="202"/>
      <c r="C121" s="203"/>
      <c r="D121" s="191"/>
      <c r="E121" s="204"/>
      <c r="F121" s="204"/>
      <c r="G121" s="204"/>
      <c r="H121" s="204"/>
      <c r="I121" s="196"/>
      <c r="J121" s="196"/>
      <c r="K121" s="204"/>
      <c r="L121" s="204"/>
      <c r="N121" s="205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</row>
    <row r="122" spans="1:61" ht="12.75">
      <c r="A122" s="201"/>
      <c r="B122" s="202"/>
      <c r="C122" s="203"/>
      <c r="D122" s="191"/>
      <c r="E122" s="204"/>
      <c r="F122" s="204"/>
      <c r="G122" s="204"/>
      <c r="H122" s="204"/>
      <c r="I122" s="196"/>
      <c r="J122" s="196"/>
      <c r="K122" s="204"/>
      <c r="L122" s="204"/>
      <c r="N122" s="205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</row>
  </sheetData>
  <mergeCells count="2">
    <mergeCell ref="G13:H13"/>
    <mergeCell ref="G25:H25"/>
  </mergeCells>
  <printOptions horizontalCentered="1"/>
  <pageMargins left="0" right="0" top="1.4960629921259843" bottom="0.9055118110236221" header="0.7086614173228347" footer="0.2755905511811024"/>
  <pageSetup horizontalDpi="600" verticalDpi="600" orientation="landscape" paperSize="9" scale="90" r:id="rId1"/>
  <headerFooter alignWithMargins="0">
    <oddHeader>&amp;C&amp;"Arial,Grassetto"&amp;11
COMITATO INTERMINISTERIALE PER LA PROGRAMMAZIONE ECONOMICA  
Art.10 legge n.211/1992 - MUTUI ATTIVATI&amp;R&amp;"Arial,Grassetto"&amp;11&amp;UALLEGATO  2</oddHeader>
    <oddFooter>&amp;LN.B.: 1° rigo importi in euro, 2° rigo importi in lire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97"/>
  <sheetViews>
    <sheetView tabSelected="1" workbookViewId="0" topLeftCell="A187">
      <selection activeCell="B197" sqref="B197"/>
    </sheetView>
  </sheetViews>
  <sheetFormatPr defaultColWidth="9.140625" defaultRowHeight="12.75"/>
  <cols>
    <col min="1" max="1" width="3.8515625" style="2" customWidth="1"/>
    <col min="2" max="2" width="19.28125" style="27" customWidth="1"/>
    <col min="3" max="3" width="9.421875" style="2" customWidth="1"/>
    <col min="4" max="4" width="9.00390625" style="32" customWidth="1"/>
    <col min="5" max="5" width="17.28125" style="6" customWidth="1"/>
    <col min="6" max="7" width="17.00390625" style="6" customWidth="1"/>
    <col min="8" max="9" width="6.57421875" style="7" customWidth="1"/>
    <col min="10" max="10" width="8.28125" style="25" customWidth="1"/>
    <col min="11" max="11" width="7.421875" style="26" customWidth="1"/>
    <col min="12" max="12" width="15.57421875" style="6" customWidth="1"/>
    <col min="13" max="13" width="17.7109375" style="6" customWidth="1"/>
    <col min="14" max="14" width="6.57421875" style="7" customWidth="1"/>
    <col min="15" max="15" width="15.28125" style="96" customWidth="1"/>
    <col min="16" max="16" width="2.00390625" style="6" customWidth="1"/>
    <col min="17" max="16384" width="9.140625" style="2" customWidth="1"/>
  </cols>
  <sheetData>
    <row r="1" spans="1:16" s="88" customFormat="1" ht="45">
      <c r="A1" s="72" t="s">
        <v>0</v>
      </c>
      <c r="B1" s="72" t="s">
        <v>29</v>
      </c>
      <c r="C1" s="72" t="s">
        <v>1</v>
      </c>
      <c r="D1" s="72" t="s">
        <v>57</v>
      </c>
      <c r="E1" s="73" t="s">
        <v>40</v>
      </c>
      <c r="F1" s="73" t="s">
        <v>5</v>
      </c>
      <c r="G1" s="73" t="s">
        <v>3</v>
      </c>
      <c r="H1" s="74" t="s">
        <v>58</v>
      </c>
      <c r="I1" s="74" t="s">
        <v>59</v>
      </c>
      <c r="J1" s="72" t="s">
        <v>2</v>
      </c>
      <c r="K1" s="86" t="s">
        <v>61</v>
      </c>
      <c r="L1" s="73" t="s">
        <v>60</v>
      </c>
      <c r="M1" s="73" t="s">
        <v>91</v>
      </c>
      <c r="N1" s="74" t="s">
        <v>62</v>
      </c>
      <c r="O1" s="120" t="s">
        <v>63</v>
      </c>
      <c r="P1" s="87"/>
    </row>
    <row r="2" spans="1:16" s="29" customFormat="1" ht="45">
      <c r="A2" s="10">
        <v>1</v>
      </c>
      <c r="B2" s="11" t="s">
        <v>117</v>
      </c>
      <c r="C2" s="10" t="s">
        <v>8</v>
      </c>
      <c r="D2" s="9" t="s">
        <v>14</v>
      </c>
      <c r="E2" s="12">
        <v>315042323.64</v>
      </c>
      <c r="F2" s="12">
        <v>0</v>
      </c>
      <c r="G2" s="12">
        <v>189025394.19</v>
      </c>
      <c r="H2" s="45">
        <v>0.6</v>
      </c>
      <c r="I2" s="45">
        <v>0.6000000000190451</v>
      </c>
      <c r="J2" s="31" t="s">
        <v>15</v>
      </c>
      <c r="K2" s="39">
        <v>20</v>
      </c>
      <c r="L2" s="12">
        <v>16026535.56</v>
      </c>
      <c r="M2" s="12">
        <v>189025394.19</v>
      </c>
      <c r="N2" s="45">
        <v>0.6000000000190451</v>
      </c>
      <c r="O2" s="90">
        <v>15443028.34</v>
      </c>
      <c r="P2" s="30"/>
    </row>
    <row r="3" spans="1:16" s="3" customFormat="1" ht="11.25">
      <c r="A3" s="10"/>
      <c r="B3" s="11"/>
      <c r="C3" s="10"/>
      <c r="D3" s="9"/>
      <c r="E3" s="12">
        <v>610007000000</v>
      </c>
      <c r="F3" s="12"/>
      <c r="G3" s="12">
        <v>366004200000</v>
      </c>
      <c r="H3" s="45"/>
      <c r="I3" s="45"/>
      <c r="J3" s="31"/>
      <c r="K3" s="39"/>
      <c r="L3" s="12">
        <v>31031700000</v>
      </c>
      <c r="M3" s="12">
        <v>366004200000</v>
      </c>
      <c r="N3" s="45"/>
      <c r="O3" s="90">
        <v>29901872473.90392</v>
      </c>
      <c r="P3" s="30"/>
    </row>
    <row r="4" spans="1:16" s="3" customFormat="1" ht="11.25">
      <c r="A4" s="10"/>
      <c r="B4" s="11"/>
      <c r="C4" s="10"/>
      <c r="D4" s="9"/>
      <c r="E4" s="12"/>
      <c r="F4" s="36" t="s">
        <v>64</v>
      </c>
      <c r="G4" s="12"/>
      <c r="H4" s="45"/>
      <c r="I4" s="45"/>
      <c r="J4" s="31"/>
      <c r="K4" s="39"/>
      <c r="L4" s="12"/>
      <c r="M4" s="12"/>
      <c r="N4" s="45"/>
      <c r="O4" s="90"/>
      <c r="P4" s="30"/>
    </row>
    <row r="5" spans="1:16" s="3" customFormat="1" ht="11.25">
      <c r="A5" s="10"/>
      <c r="B5" s="11"/>
      <c r="C5" s="10"/>
      <c r="D5" s="9"/>
      <c r="E5" s="12"/>
      <c r="F5" s="12"/>
      <c r="G5" s="12"/>
      <c r="H5" s="45"/>
      <c r="I5" s="45"/>
      <c r="J5" s="31"/>
      <c r="K5" s="39"/>
      <c r="L5" s="12"/>
      <c r="M5" s="12"/>
      <c r="N5" s="45"/>
      <c r="O5" s="90"/>
      <c r="P5" s="30"/>
    </row>
    <row r="6" spans="1:16" s="23" customFormat="1" ht="56.25">
      <c r="A6" s="19">
        <v>2</v>
      </c>
      <c r="B6" s="20" t="s">
        <v>118</v>
      </c>
      <c r="C6" s="19" t="s">
        <v>8</v>
      </c>
      <c r="D6" s="18" t="s">
        <v>94</v>
      </c>
      <c r="E6" s="21">
        <v>39203210.3</v>
      </c>
      <c r="F6" s="21">
        <v>0</v>
      </c>
      <c r="G6" s="21">
        <v>23522029.47</v>
      </c>
      <c r="H6" s="44">
        <v>0.6000026347684039</v>
      </c>
      <c r="I6" s="44">
        <v>0.600002634733207</v>
      </c>
      <c r="J6" s="18" t="s">
        <v>65</v>
      </c>
      <c r="K6" s="37">
        <v>15</v>
      </c>
      <c r="L6" s="21">
        <v>2300427.11</v>
      </c>
      <c r="M6" s="21">
        <v>23522029.47</v>
      </c>
      <c r="N6" s="44">
        <v>0.600002634733207</v>
      </c>
      <c r="O6" s="89">
        <v>2270191.16</v>
      </c>
      <c r="P6" s="24"/>
    </row>
    <row r="7" spans="1:16" s="3" customFormat="1" ht="11.25">
      <c r="A7" s="10"/>
      <c r="B7" s="11"/>
      <c r="C7" s="10"/>
      <c r="D7" s="9"/>
      <c r="E7" s="12">
        <v>75908000000</v>
      </c>
      <c r="F7" s="12"/>
      <c r="G7" s="12">
        <v>45545000000</v>
      </c>
      <c r="H7" s="45"/>
      <c r="I7" s="45"/>
      <c r="J7" s="31"/>
      <c r="K7" s="39"/>
      <c r="L7" s="12">
        <v>4454248000</v>
      </c>
      <c r="M7" s="12">
        <v>45545000000</v>
      </c>
      <c r="N7" s="45"/>
      <c r="O7" s="90">
        <v>4395703053.497499</v>
      </c>
      <c r="P7" s="30"/>
    </row>
    <row r="8" spans="1:16" s="3" customFormat="1" ht="11.25">
      <c r="A8" s="10"/>
      <c r="B8" s="11"/>
      <c r="C8" s="10"/>
      <c r="D8" s="9"/>
      <c r="E8" s="12"/>
      <c r="F8" s="36" t="s">
        <v>64</v>
      </c>
      <c r="G8" s="12"/>
      <c r="H8" s="45"/>
      <c r="I8" s="45"/>
      <c r="J8" s="31"/>
      <c r="K8" s="39"/>
      <c r="L8" s="12"/>
      <c r="M8" s="12"/>
      <c r="N8" s="45"/>
      <c r="O8" s="90"/>
      <c r="P8" s="30"/>
    </row>
    <row r="9" spans="1:16" s="3" customFormat="1" ht="11.25">
      <c r="A9" s="10"/>
      <c r="B9" s="11"/>
      <c r="C9" s="10"/>
      <c r="D9" s="9"/>
      <c r="E9" s="12"/>
      <c r="F9" s="12"/>
      <c r="G9" s="12"/>
      <c r="H9" s="45"/>
      <c r="I9" s="45"/>
      <c r="J9" s="31"/>
      <c r="K9" s="39"/>
      <c r="L9" s="12"/>
      <c r="M9" s="12"/>
      <c r="N9" s="45"/>
      <c r="O9" s="90"/>
      <c r="P9" s="30"/>
    </row>
    <row r="10" spans="1:16" s="23" customFormat="1" ht="22.5">
      <c r="A10" s="19">
        <v>3</v>
      </c>
      <c r="B10" s="20" t="s">
        <v>98</v>
      </c>
      <c r="C10" s="19" t="s">
        <v>8</v>
      </c>
      <c r="D10" s="18" t="s">
        <v>94</v>
      </c>
      <c r="E10" s="21">
        <v>52406430.92</v>
      </c>
      <c r="F10" s="21">
        <v>49989929.09</v>
      </c>
      <c r="G10" s="21">
        <v>31443961.84</v>
      </c>
      <c r="H10" s="44">
        <v>0.6000019709676465</v>
      </c>
      <c r="I10" s="44">
        <v>0.6290059300422184</v>
      </c>
      <c r="J10" s="18" t="s">
        <v>116</v>
      </c>
      <c r="K10" s="37">
        <v>15</v>
      </c>
      <c r="L10" s="21">
        <v>3075183.21</v>
      </c>
      <c r="M10" s="21">
        <v>29993957.45</v>
      </c>
      <c r="N10" s="44">
        <v>0.5999999999199839</v>
      </c>
      <c r="O10" s="89">
        <v>2894818.98</v>
      </c>
      <c r="P10" s="24"/>
    </row>
    <row r="11" spans="1:16" s="3" customFormat="1" ht="11.25">
      <c r="A11" s="10"/>
      <c r="B11" s="11"/>
      <c r="C11" s="10"/>
      <c r="D11" s="9"/>
      <c r="E11" s="12">
        <v>101473000000</v>
      </c>
      <c r="F11" s="12">
        <v>96794000000</v>
      </c>
      <c r="G11" s="12">
        <v>60884000000</v>
      </c>
      <c r="H11" s="45"/>
      <c r="I11" s="45"/>
      <c r="J11" s="31"/>
      <c r="K11" s="39"/>
      <c r="L11" s="12">
        <v>5954385000</v>
      </c>
      <c r="M11" s="12">
        <v>58076400000</v>
      </c>
      <c r="N11" s="45"/>
      <c r="O11" s="90">
        <v>5605151143.1802</v>
      </c>
      <c r="P11" s="30"/>
    </row>
    <row r="12" spans="1:16" s="3" customFormat="1" ht="11.25">
      <c r="A12" s="10"/>
      <c r="B12" s="11"/>
      <c r="C12" s="10"/>
      <c r="D12" s="9"/>
      <c r="E12" s="12"/>
      <c r="F12" s="12"/>
      <c r="G12" s="12"/>
      <c r="H12" s="45"/>
      <c r="I12" s="45"/>
      <c r="J12" s="31"/>
      <c r="K12" s="39"/>
      <c r="L12" s="12"/>
      <c r="M12" s="12"/>
      <c r="N12" s="45"/>
      <c r="O12" s="90"/>
      <c r="P12" s="30"/>
    </row>
    <row r="13" spans="1:16" s="3" customFormat="1" ht="11.25">
      <c r="A13" s="10"/>
      <c r="B13" s="11"/>
      <c r="C13" s="10"/>
      <c r="D13" s="9"/>
      <c r="E13" s="12"/>
      <c r="F13" s="12"/>
      <c r="G13" s="12"/>
      <c r="H13" s="45"/>
      <c r="I13" s="45"/>
      <c r="J13" s="31"/>
      <c r="K13" s="39"/>
      <c r="L13" s="12"/>
      <c r="M13" s="12"/>
      <c r="N13" s="45"/>
      <c r="O13" s="90"/>
      <c r="P13" s="30"/>
    </row>
    <row r="14" spans="1:16" s="23" customFormat="1" ht="45">
      <c r="A14" s="19">
        <v>4</v>
      </c>
      <c r="B14" s="20" t="s">
        <v>119</v>
      </c>
      <c r="C14" s="19" t="s">
        <v>9</v>
      </c>
      <c r="D14" s="18" t="s">
        <v>14</v>
      </c>
      <c r="E14" s="21">
        <v>352508689.39</v>
      </c>
      <c r="F14" s="21">
        <v>351923543.72</v>
      </c>
      <c r="G14" s="21">
        <v>211505213.63</v>
      </c>
      <c r="H14" s="44">
        <v>0.6</v>
      </c>
      <c r="I14" s="44">
        <v>0.6009976240699579</v>
      </c>
      <c r="J14" s="34" t="s">
        <v>15</v>
      </c>
      <c r="K14" s="37">
        <v>20</v>
      </c>
      <c r="L14" s="21">
        <v>17932493.92</v>
      </c>
      <c r="M14" s="21">
        <v>211154126.23</v>
      </c>
      <c r="N14" s="44">
        <v>0.5999999999943169</v>
      </c>
      <c r="O14" s="89">
        <v>17250905.2</v>
      </c>
      <c r="P14" s="24"/>
    </row>
    <row r="15" spans="1:16" s="3" customFormat="1" ht="11.25">
      <c r="A15" s="10"/>
      <c r="B15" s="11"/>
      <c r="C15" s="10"/>
      <c r="D15" s="9"/>
      <c r="E15" s="12">
        <v>682552000000</v>
      </c>
      <c r="F15" s="12">
        <v>681419000000</v>
      </c>
      <c r="G15" s="12">
        <v>409531200000</v>
      </c>
      <c r="H15" s="45"/>
      <c r="I15" s="45"/>
      <c r="J15" s="31"/>
      <c r="K15" s="39"/>
      <c r="L15" s="12">
        <v>34722150000</v>
      </c>
      <c r="M15" s="12">
        <v>408851400000</v>
      </c>
      <c r="N15" s="45"/>
      <c r="O15" s="90">
        <v>33402410200.694637</v>
      </c>
      <c r="P15" s="30"/>
    </row>
    <row r="16" spans="1:16" s="3" customFormat="1" ht="11.25">
      <c r="A16" s="10"/>
      <c r="B16" s="11"/>
      <c r="C16" s="10"/>
      <c r="D16" s="9"/>
      <c r="E16" s="12"/>
      <c r="F16" s="12"/>
      <c r="G16" s="12"/>
      <c r="H16" s="45"/>
      <c r="I16" s="45"/>
      <c r="J16" s="31"/>
      <c r="K16" s="39"/>
      <c r="L16" s="12"/>
      <c r="M16" s="12"/>
      <c r="N16" s="45"/>
      <c r="O16" s="90"/>
      <c r="P16" s="30"/>
    </row>
    <row r="17" spans="1:16" s="3" customFormat="1" ht="11.25">
      <c r="A17" s="10"/>
      <c r="B17" s="11"/>
      <c r="C17" s="10"/>
      <c r="D17" s="9"/>
      <c r="E17" s="12"/>
      <c r="F17" s="12"/>
      <c r="G17" s="12"/>
      <c r="H17" s="45"/>
      <c r="I17" s="45"/>
      <c r="J17" s="31"/>
      <c r="K17" s="39"/>
      <c r="L17" s="12"/>
      <c r="M17" s="12"/>
      <c r="N17" s="45"/>
      <c r="O17" s="90"/>
      <c r="P17" s="30"/>
    </row>
    <row r="18" spans="1:16" s="23" customFormat="1" ht="33.75">
      <c r="A18" s="19">
        <v>5</v>
      </c>
      <c r="B18" s="20" t="s">
        <v>120</v>
      </c>
      <c r="C18" s="19" t="s">
        <v>9</v>
      </c>
      <c r="D18" s="18" t="s">
        <v>176</v>
      </c>
      <c r="E18" s="21">
        <v>129114224.77</v>
      </c>
      <c r="F18" s="21">
        <v>117952558.27</v>
      </c>
      <c r="G18" s="21">
        <v>77468534.86</v>
      </c>
      <c r="H18" s="44">
        <v>0.6</v>
      </c>
      <c r="I18" s="44">
        <v>0.6567770635603358</v>
      </c>
      <c r="J18" s="34" t="s">
        <v>19</v>
      </c>
      <c r="K18" s="37">
        <v>30</v>
      </c>
      <c r="L18" s="21">
        <v>6256152.29</v>
      </c>
      <c r="M18" s="21">
        <v>70771534.96</v>
      </c>
      <c r="N18" s="44">
        <v>0.599999999983044</v>
      </c>
      <c r="O18" s="89">
        <v>4737118.72</v>
      </c>
      <c r="P18" s="24"/>
    </row>
    <row r="19" spans="1:16" s="3" customFormat="1" ht="11.25">
      <c r="A19" s="10"/>
      <c r="B19" s="11"/>
      <c r="C19" s="10"/>
      <c r="D19" s="9"/>
      <c r="E19" s="12">
        <v>250000000000</v>
      </c>
      <c r="F19" s="12">
        <v>228388000000</v>
      </c>
      <c r="G19" s="12">
        <v>150000000000</v>
      </c>
      <c r="H19" s="45"/>
      <c r="I19" s="45"/>
      <c r="J19" s="31"/>
      <c r="K19" s="39"/>
      <c r="L19" s="12">
        <v>12113600000</v>
      </c>
      <c r="M19" s="12">
        <v>137032800000</v>
      </c>
      <c r="N19" s="45"/>
      <c r="O19" s="90">
        <v>9172340841.25728</v>
      </c>
      <c r="P19" s="30"/>
    </row>
    <row r="20" spans="1:16" s="3" customFormat="1" ht="11.25">
      <c r="A20" s="10"/>
      <c r="B20" s="11"/>
      <c r="C20" s="10"/>
      <c r="D20" s="9"/>
      <c r="E20" s="12"/>
      <c r="F20" s="12"/>
      <c r="G20" s="12"/>
      <c r="H20" s="45"/>
      <c r="I20" s="45"/>
      <c r="J20" s="31"/>
      <c r="K20" s="39"/>
      <c r="L20" s="12"/>
      <c r="M20" s="12"/>
      <c r="N20" s="45"/>
      <c r="O20" s="90"/>
      <c r="P20" s="30"/>
    </row>
    <row r="21" spans="1:16" s="3" customFormat="1" ht="11.25">
      <c r="A21" s="10"/>
      <c r="B21" s="11"/>
      <c r="C21" s="10"/>
      <c r="D21" s="9"/>
      <c r="E21" s="12"/>
      <c r="F21" s="12"/>
      <c r="G21" s="12"/>
      <c r="H21" s="45"/>
      <c r="I21" s="45"/>
      <c r="J21" s="31"/>
      <c r="K21" s="39"/>
      <c r="L21" s="12"/>
      <c r="M21" s="12"/>
      <c r="N21" s="45"/>
      <c r="O21" s="90"/>
      <c r="P21" s="30"/>
    </row>
    <row r="22" spans="1:16" s="23" customFormat="1" ht="45">
      <c r="A22" s="19">
        <v>6</v>
      </c>
      <c r="B22" s="20" t="s">
        <v>121</v>
      </c>
      <c r="C22" s="19" t="s">
        <v>9</v>
      </c>
      <c r="D22" s="18" t="s">
        <v>94</v>
      </c>
      <c r="E22" s="21">
        <v>136189684.29</v>
      </c>
      <c r="F22" s="21">
        <v>0</v>
      </c>
      <c r="G22" s="21">
        <v>81713810.57</v>
      </c>
      <c r="H22" s="44">
        <v>0.6</v>
      </c>
      <c r="I22" s="44">
        <v>0.5999999999706291</v>
      </c>
      <c r="J22" s="18" t="s">
        <v>116</v>
      </c>
      <c r="K22" s="37">
        <v>15</v>
      </c>
      <c r="L22" s="21">
        <v>7991516.16</v>
      </c>
      <c r="M22" s="21">
        <v>81713810.57</v>
      </c>
      <c r="N22" s="44">
        <v>0.5999999999706291</v>
      </c>
      <c r="O22" s="89">
        <v>7886478.14</v>
      </c>
      <c r="P22" s="24"/>
    </row>
    <row r="23" spans="1:16" s="3" customFormat="1" ht="11.25">
      <c r="A23" s="10"/>
      <c r="B23" s="11"/>
      <c r="C23" s="10"/>
      <c r="D23" s="9"/>
      <c r="E23" s="12">
        <v>263700000000</v>
      </c>
      <c r="F23" s="12"/>
      <c r="G23" s="12">
        <v>158220000000</v>
      </c>
      <c r="H23" s="45"/>
      <c r="I23" s="45"/>
      <c r="J23" s="31"/>
      <c r="K23" s="39"/>
      <c r="L23" s="12">
        <v>15473733000</v>
      </c>
      <c r="M23" s="12">
        <v>158220000000</v>
      </c>
      <c r="N23" s="45"/>
      <c r="O23" s="90">
        <v>15270351018.21</v>
      </c>
      <c r="P23" s="30"/>
    </row>
    <row r="24" spans="1:16" s="3" customFormat="1" ht="11.25">
      <c r="A24" s="10"/>
      <c r="B24" s="11"/>
      <c r="C24" s="10"/>
      <c r="D24" s="9"/>
      <c r="E24" s="12"/>
      <c r="F24" s="36" t="s">
        <v>64</v>
      </c>
      <c r="G24" s="12"/>
      <c r="H24" s="45"/>
      <c r="I24" s="45"/>
      <c r="J24" s="31"/>
      <c r="K24" s="39"/>
      <c r="L24" s="12"/>
      <c r="M24" s="12"/>
      <c r="N24" s="45"/>
      <c r="O24" s="90"/>
      <c r="P24" s="30"/>
    </row>
    <row r="25" spans="1:16" s="3" customFormat="1" ht="11.25">
      <c r="A25" s="10"/>
      <c r="B25" s="11"/>
      <c r="C25" s="10"/>
      <c r="D25" s="9"/>
      <c r="E25" s="12"/>
      <c r="F25" s="12"/>
      <c r="G25" s="12"/>
      <c r="H25" s="45"/>
      <c r="I25" s="45"/>
      <c r="J25" s="31"/>
      <c r="K25" s="39"/>
      <c r="L25" s="12"/>
      <c r="M25" s="12"/>
      <c r="N25" s="45"/>
      <c r="O25" s="90"/>
      <c r="P25" s="30"/>
    </row>
    <row r="26" spans="1:16" s="23" customFormat="1" ht="33.75">
      <c r="A26" s="19">
        <v>7</v>
      </c>
      <c r="B26" s="20" t="s">
        <v>122</v>
      </c>
      <c r="C26" s="19" t="s">
        <v>9</v>
      </c>
      <c r="D26" s="18" t="s">
        <v>94</v>
      </c>
      <c r="E26" s="21">
        <v>69979909.83</v>
      </c>
      <c r="F26" s="21">
        <v>69978360.46</v>
      </c>
      <c r="G26" s="21">
        <v>41987945.9</v>
      </c>
      <c r="H26" s="44">
        <v>0.6</v>
      </c>
      <c r="I26" s="44">
        <v>0.6000132844495626</v>
      </c>
      <c r="J26" s="18" t="s">
        <v>116</v>
      </c>
      <c r="K26" s="37">
        <v>15</v>
      </c>
      <c r="L26" s="21">
        <v>4106372.05</v>
      </c>
      <c r="M26" s="21">
        <v>41987016.27</v>
      </c>
      <c r="N26" s="44">
        <v>0.6000132844495626</v>
      </c>
      <c r="O26" s="89">
        <v>4052309.93</v>
      </c>
      <c r="P26" s="24"/>
    </row>
    <row r="27" spans="1:16" s="3" customFormat="1" ht="11.25">
      <c r="A27" s="10"/>
      <c r="B27" s="11"/>
      <c r="C27" s="10"/>
      <c r="D27" s="9"/>
      <c r="E27" s="12">
        <v>135500000000</v>
      </c>
      <c r="F27" s="12">
        <v>135497000000</v>
      </c>
      <c r="G27" s="12">
        <v>81300000000</v>
      </c>
      <c r="H27" s="45"/>
      <c r="I27" s="45"/>
      <c r="J27" s="31"/>
      <c r="K27" s="39"/>
      <c r="L27" s="12">
        <v>7951045000</v>
      </c>
      <c r="M27" s="12">
        <v>81298200000</v>
      </c>
      <c r="N27" s="45"/>
      <c r="O27" s="90">
        <v>7846366143</v>
      </c>
      <c r="P27" s="30"/>
    </row>
    <row r="28" spans="1:16" s="3" customFormat="1" ht="11.25">
      <c r="A28" s="10"/>
      <c r="B28" s="11"/>
      <c r="C28" s="10"/>
      <c r="D28" s="9"/>
      <c r="E28" s="12"/>
      <c r="F28" s="12"/>
      <c r="G28" s="12"/>
      <c r="H28" s="45"/>
      <c r="I28" s="45"/>
      <c r="J28" s="31"/>
      <c r="K28" s="39"/>
      <c r="L28" s="12"/>
      <c r="M28" s="12"/>
      <c r="N28" s="45"/>
      <c r="O28" s="90"/>
      <c r="P28" s="30"/>
    </row>
    <row r="29" spans="1:16" s="3" customFormat="1" ht="11.25">
      <c r="A29" s="10"/>
      <c r="B29" s="11"/>
      <c r="C29" s="10"/>
      <c r="D29" s="9"/>
      <c r="E29" s="12"/>
      <c r="F29" s="12"/>
      <c r="G29" s="12"/>
      <c r="H29" s="45"/>
      <c r="I29" s="45"/>
      <c r="J29" s="31"/>
      <c r="K29" s="39"/>
      <c r="L29" s="12"/>
      <c r="M29" s="12"/>
      <c r="N29" s="45"/>
      <c r="O29" s="90"/>
      <c r="P29" s="30"/>
    </row>
    <row r="30" spans="1:16" s="23" customFormat="1" ht="33.75">
      <c r="A30" s="19">
        <v>8</v>
      </c>
      <c r="B30" s="20" t="s">
        <v>123</v>
      </c>
      <c r="C30" s="19" t="s">
        <v>9</v>
      </c>
      <c r="D30" s="18" t="s">
        <v>10</v>
      </c>
      <c r="E30" s="21">
        <v>64557112.39</v>
      </c>
      <c r="F30" s="21">
        <v>92304275.75</v>
      </c>
      <c r="G30" s="21">
        <v>30790127.41</v>
      </c>
      <c r="H30" s="44">
        <v>0.476944</v>
      </c>
      <c r="I30" s="44">
        <v>0.4769439999731066</v>
      </c>
      <c r="J30" s="34" t="s">
        <v>41</v>
      </c>
      <c r="K30" s="37">
        <v>28</v>
      </c>
      <c r="L30" s="21">
        <v>1966667.87</v>
      </c>
      <c r="M30" s="21">
        <v>30790127.41</v>
      </c>
      <c r="N30" s="44">
        <v>0.4769439999731066</v>
      </c>
      <c r="O30" s="89">
        <v>2122497.3</v>
      </c>
      <c r="P30" s="24"/>
    </row>
    <row r="31" spans="1:16" s="3" customFormat="1" ht="11.25">
      <c r="A31" s="10"/>
      <c r="B31" s="11"/>
      <c r="C31" s="10"/>
      <c r="D31" s="49">
        <v>0.1284837962962963</v>
      </c>
      <c r="E31" s="12">
        <v>125000000000</v>
      </c>
      <c r="F31" s="12">
        <v>178726000000</v>
      </c>
      <c r="G31" s="12">
        <v>59618000000</v>
      </c>
      <c r="H31" s="45"/>
      <c r="I31" s="45"/>
      <c r="J31" s="31"/>
      <c r="K31" s="39"/>
      <c r="L31" s="12">
        <v>3808000000</v>
      </c>
      <c r="M31" s="12">
        <v>59618000000</v>
      </c>
      <c r="N31" s="45"/>
      <c r="O31" s="90">
        <v>4109727863.6752</v>
      </c>
      <c r="P31" s="30"/>
    </row>
    <row r="32" spans="1:16" s="3" customFormat="1" ht="11.25">
      <c r="A32" s="10"/>
      <c r="B32" s="11"/>
      <c r="C32" s="10"/>
      <c r="D32" s="9"/>
      <c r="E32" s="12"/>
      <c r="F32" s="12"/>
      <c r="G32" s="12">
        <v>7944140.02</v>
      </c>
      <c r="H32" s="45">
        <v>0.123056</v>
      </c>
      <c r="I32" s="45">
        <v>0.12305599996493274</v>
      </c>
      <c r="J32" s="31" t="s">
        <v>67</v>
      </c>
      <c r="K32" s="39">
        <v>30</v>
      </c>
      <c r="L32" s="12">
        <v>490634.05</v>
      </c>
      <c r="M32" s="12">
        <v>7944140.02</v>
      </c>
      <c r="N32" s="45">
        <v>0.12305599996493274</v>
      </c>
      <c r="O32" s="90">
        <v>531743.94</v>
      </c>
      <c r="P32" s="30"/>
    </row>
    <row r="33" spans="1:16" s="3" customFormat="1" ht="11.25">
      <c r="A33" s="10"/>
      <c r="B33" s="11"/>
      <c r="C33" s="10"/>
      <c r="D33" s="9"/>
      <c r="E33" s="12"/>
      <c r="F33" s="12"/>
      <c r="G33" s="12">
        <v>15382000000</v>
      </c>
      <c r="H33" s="45"/>
      <c r="I33" s="45"/>
      <c r="J33" s="31"/>
      <c r="K33" s="39"/>
      <c r="L33" s="12">
        <v>950000000</v>
      </c>
      <c r="M33" s="12">
        <v>15382000000</v>
      </c>
      <c r="N33" s="45"/>
      <c r="O33" s="90">
        <v>1029599824.4232</v>
      </c>
      <c r="P33" s="30"/>
    </row>
    <row r="34" spans="1:16" s="3" customFormat="1" ht="11.25">
      <c r="A34" s="10"/>
      <c r="B34" s="11"/>
      <c r="C34" s="10"/>
      <c r="D34" s="9"/>
      <c r="E34" s="12"/>
      <c r="F34" s="12"/>
      <c r="G34" s="21">
        <v>38734267.43</v>
      </c>
      <c r="H34" s="45">
        <v>0.6</v>
      </c>
      <c r="I34" s="45">
        <v>0.5999999999380393</v>
      </c>
      <c r="J34" s="31"/>
      <c r="K34" s="37"/>
      <c r="L34" s="21">
        <v>2457301.93</v>
      </c>
      <c r="M34" s="21">
        <v>38734267.43</v>
      </c>
      <c r="N34" s="45">
        <v>0.5999999999380393</v>
      </c>
      <c r="O34" s="89">
        <f>O30+O32</f>
        <v>2654241.2399999998</v>
      </c>
      <c r="P34" s="30"/>
    </row>
    <row r="35" spans="1:16" s="3" customFormat="1" ht="11.25">
      <c r="A35" s="10"/>
      <c r="B35" s="11"/>
      <c r="C35" s="10"/>
      <c r="D35" s="9"/>
      <c r="E35" s="12"/>
      <c r="F35" s="12"/>
      <c r="G35" s="12">
        <v>75000000000</v>
      </c>
      <c r="H35" s="45"/>
      <c r="I35" s="45"/>
      <c r="J35" s="31"/>
      <c r="K35" s="39"/>
      <c r="L35" s="12">
        <v>4758000000</v>
      </c>
      <c r="M35" s="12">
        <v>75000000000</v>
      </c>
      <c r="N35" s="45"/>
      <c r="O35" s="90">
        <v>5139327688.0984</v>
      </c>
      <c r="P35" s="30"/>
    </row>
    <row r="36" spans="1:16" s="3" customFormat="1" ht="11.25">
      <c r="A36" s="10"/>
      <c r="B36" s="11"/>
      <c r="C36" s="10"/>
      <c r="D36" s="9"/>
      <c r="E36" s="12"/>
      <c r="F36" s="12"/>
      <c r="G36" s="12"/>
      <c r="H36" s="45"/>
      <c r="I36" s="45"/>
      <c r="J36" s="31"/>
      <c r="K36" s="39"/>
      <c r="L36" s="12"/>
      <c r="M36" s="12"/>
      <c r="N36" s="45"/>
      <c r="O36" s="90"/>
      <c r="P36" s="30"/>
    </row>
    <row r="37" spans="1:16" s="23" customFormat="1" ht="33.75">
      <c r="A37" s="19">
        <v>9</v>
      </c>
      <c r="B37" s="20" t="s">
        <v>99</v>
      </c>
      <c r="C37" s="19" t="s">
        <v>9</v>
      </c>
      <c r="D37" s="18" t="s">
        <v>94</v>
      </c>
      <c r="E37" s="21">
        <v>37804645.01</v>
      </c>
      <c r="F37" s="21">
        <v>0</v>
      </c>
      <c r="G37" s="21">
        <v>22682787.01</v>
      </c>
      <c r="H37" s="44">
        <v>0.6</v>
      </c>
      <c r="I37" s="44">
        <v>0.6000000001058072</v>
      </c>
      <c r="J37" s="18" t="s">
        <v>65</v>
      </c>
      <c r="K37" s="37">
        <v>15</v>
      </c>
      <c r="L37" s="21">
        <v>2218350.23</v>
      </c>
      <c r="M37" s="21">
        <v>22682787.01</v>
      </c>
      <c r="N37" s="44">
        <v>0.6000000001058072</v>
      </c>
      <c r="O37" s="89">
        <v>2189193.02</v>
      </c>
      <c r="P37" s="24"/>
    </row>
    <row r="38" spans="1:16" s="3" customFormat="1" ht="11.25">
      <c r="A38" s="10"/>
      <c r="B38" s="11"/>
      <c r="C38" s="10"/>
      <c r="D38" s="9"/>
      <c r="E38" s="12">
        <v>73200000000</v>
      </c>
      <c r="F38" s="12"/>
      <c r="G38" s="12">
        <v>43920000000</v>
      </c>
      <c r="H38" s="45"/>
      <c r="I38" s="45"/>
      <c r="J38" s="31"/>
      <c r="K38" s="39"/>
      <c r="L38" s="12">
        <v>4295325000</v>
      </c>
      <c r="M38" s="12">
        <v>43920000000</v>
      </c>
      <c r="N38" s="45"/>
      <c r="O38" s="90">
        <v>4238868769.56</v>
      </c>
      <c r="P38" s="30"/>
    </row>
    <row r="39" spans="1:16" s="3" customFormat="1" ht="11.25">
      <c r="A39" s="10"/>
      <c r="B39" s="11"/>
      <c r="C39" s="10"/>
      <c r="D39" s="9"/>
      <c r="E39" s="12"/>
      <c r="F39" s="36" t="s">
        <v>64</v>
      </c>
      <c r="G39" s="12"/>
      <c r="H39" s="45"/>
      <c r="I39" s="45"/>
      <c r="J39" s="31"/>
      <c r="K39" s="39"/>
      <c r="L39" s="12"/>
      <c r="M39" s="12"/>
      <c r="N39" s="45"/>
      <c r="O39" s="90"/>
      <c r="P39" s="30"/>
    </row>
    <row r="40" spans="1:16" s="3" customFormat="1" ht="11.25">
      <c r="A40" s="10"/>
      <c r="B40" s="11"/>
      <c r="C40" s="10"/>
      <c r="D40" s="9"/>
      <c r="E40" s="12"/>
      <c r="F40" s="12"/>
      <c r="G40" s="12"/>
      <c r="H40" s="45"/>
      <c r="I40" s="45"/>
      <c r="J40" s="31"/>
      <c r="K40" s="39"/>
      <c r="L40" s="12"/>
      <c r="M40" s="12"/>
      <c r="N40" s="45"/>
      <c r="O40" s="90"/>
      <c r="P40" s="30"/>
    </row>
    <row r="41" spans="1:16" s="23" customFormat="1" ht="45">
      <c r="A41" s="19">
        <v>10</v>
      </c>
      <c r="B41" s="20" t="s">
        <v>308</v>
      </c>
      <c r="C41" s="19" t="s">
        <v>9</v>
      </c>
      <c r="D41" s="18" t="s">
        <v>309</v>
      </c>
      <c r="E41" s="21">
        <v>356167270.06</v>
      </c>
      <c r="F41" s="21">
        <v>0</v>
      </c>
      <c r="G41" s="21">
        <v>213700362.04</v>
      </c>
      <c r="H41" s="44">
        <v>0.5247</v>
      </c>
      <c r="I41" s="44">
        <v>0.5247</v>
      </c>
      <c r="J41" s="34" t="s">
        <v>19</v>
      </c>
      <c r="K41" s="37">
        <v>30</v>
      </c>
      <c r="L41" s="21">
        <v>8258094.17</v>
      </c>
      <c r="M41" s="21">
        <v>213700362.04</v>
      </c>
      <c r="N41" s="44">
        <v>0.5247</v>
      </c>
      <c r="O41" s="89">
        <v>14304112.3</v>
      </c>
      <c r="P41" s="24"/>
    </row>
    <row r="42" spans="1:16" s="3" customFormat="1" ht="11.25">
      <c r="A42" s="10"/>
      <c r="B42" s="11"/>
      <c r="C42" s="10"/>
      <c r="D42" s="9"/>
      <c r="E42" s="12">
        <v>689636000000</v>
      </c>
      <c r="F42" s="12"/>
      <c r="G42" s="12">
        <v>413781600000</v>
      </c>
      <c r="H42" s="45"/>
      <c r="I42" s="45"/>
      <c r="J42" s="31"/>
      <c r="K42" s="39"/>
      <c r="L42" s="12">
        <v>15989900000</v>
      </c>
      <c r="M42" s="12">
        <v>413781600000</v>
      </c>
      <c r="N42" s="45"/>
      <c r="O42" s="90">
        <v>27696623502.11616</v>
      </c>
      <c r="P42" s="30"/>
    </row>
    <row r="43" spans="1:16" s="3" customFormat="1" ht="11.25">
      <c r="A43" s="10"/>
      <c r="B43" s="11"/>
      <c r="C43" s="10"/>
      <c r="D43" s="9"/>
      <c r="E43" s="12">
        <v>51134397.58</v>
      </c>
      <c r="F43" s="12"/>
      <c r="G43" s="12">
        <v>30680638.55</v>
      </c>
      <c r="H43" s="45">
        <v>0.0753</v>
      </c>
      <c r="I43" s="45">
        <v>0.0753</v>
      </c>
      <c r="J43" s="31" t="s">
        <v>15</v>
      </c>
      <c r="K43" s="39">
        <v>20</v>
      </c>
      <c r="L43" s="12">
        <v>2601259.12</v>
      </c>
      <c r="M43" s="12">
        <v>30680638.55</v>
      </c>
      <c r="N43" s="45">
        <v>0.0753</v>
      </c>
      <c r="O43" s="90">
        <v>2506551.96</v>
      </c>
      <c r="P43" s="30"/>
    </row>
    <row r="44" spans="1:16" s="3" customFormat="1" ht="11.25">
      <c r="A44" s="10"/>
      <c r="B44" s="11"/>
      <c r="C44" s="10"/>
      <c r="D44" s="9"/>
      <c r="E44" s="12">
        <v>99010000000</v>
      </c>
      <c r="F44" s="12"/>
      <c r="G44" s="12">
        <v>59406000000</v>
      </c>
      <c r="H44" s="45"/>
      <c r="I44" s="45"/>
      <c r="J44" s="31"/>
      <c r="K44" s="39"/>
      <c r="L44" s="12">
        <v>5036740000</v>
      </c>
      <c r="M44" s="12">
        <v>59406000000</v>
      </c>
      <c r="N44" s="45"/>
      <c r="O44" s="90">
        <v>4853361344.4456</v>
      </c>
      <c r="P44" s="30"/>
    </row>
    <row r="45" spans="1:16" s="3" customFormat="1" ht="11.25">
      <c r="A45" s="10"/>
      <c r="B45" s="11"/>
      <c r="C45" s="10"/>
      <c r="D45" s="9"/>
      <c r="E45" s="21">
        <f>SUM(E41+E43)</f>
        <v>407301667.64</v>
      </c>
      <c r="F45" s="12"/>
      <c r="G45" s="21">
        <f>SUM(G41+G43)</f>
        <v>244381000.59</v>
      </c>
      <c r="H45" s="45">
        <f>SUM(H41:H43)</f>
        <v>0.6000000000000001</v>
      </c>
      <c r="I45" s="45">
        <f>SUM(I41:I43)</f>
        <v>0.6000000000000001</v>
      </c>
      <c r="J45" s="31"/>
      <c r="K45" s="39"/>
      <c r="L45" s="21">
        <f>SUM(L41+L43)</f>
        <v>10859353.29</v>
      </c>
      <c r="M45" s="21">
        <f>SUM(M41+M43)</f>
        <v>244381000.59</v>
      </c>
      <c r="N45" s="45">
        <f>SUM(N41:N43)</f>
        <v>0.6000000000000001</v>
      </c>
      <c r="O45" s="89">
        <f>SUM(O41+O43)</f>
        <v>16810664.26</v>
      </c>
      <c r="P45" s="30"/>
    </row>
    <row r="46" spans="1:16" s="3" customFormat="1" ht="11.25">
      <c r="A46" s="10"/>
      <c r="B46" s="11"/>
      <c r="C46" s="10"/>
      <c r="D46" s="9"/>
      <c r="E46" s="12">
        <f>SUM(E42+E44)</f>
        <v>788646000000</v>
      </c>
      <c r="F46" s="36" t="s">
        <v>64</v>
      </c>
      <c r="G46" s="12">
        <f>SUM(G42+G44)</f>
        <v>473187600000</v>
      </c>
      <c r="H46" s="45"/>
      <c r="I46" s="45"/>
      <c r="J46" s="31"/>
      <c r="K46" s="39"/>
      <c r="L46" s="12">
        <f>SUM(L42+L44)</f>
        <v>21026640000</v>
      </c>
      <c r="M46" s="12">
        <f>SUM(M42+M44)</f>
        <v>473187600000</v>
      </c>
      <c r="N46" s="45"/>
      <c r="O46" s="90">
        <f>SUM(O42+O44)</f>
        <v>32549984846.56176</v>
      </c>
      <c r="P46" s="30"/>
    </row>
    <row r="47" spans="1:16" s="3" customFormat="1" ht="11.25">
      <c r="A47" s="10"/>
      <c r="B47" s="11"/>
      <c r="C47" s="10"/>
      <c r="D47" s="9"/>
      <c r="E47" s="12"/>
      <c r="G47" s="12"/>
      <c r="H47" s="45"/>
      <c r="I47" s="45"/>
      <c r="J47" s="31"/>
      <c r="K47" s="39"/>
      <c r="L47" s="12"/>
      <c r="M47" s="12"/>
      <c r="N47" s="45"/>
      <c r="O47" s="90"/>
      <c r="P47" s="30"/>
    </row>
    <row r="48" spans="1:16" s="3" customFormat="1" ht="11.25">
      <c r="A48" s="10"/>
      <c r="B48" s="11"/>
      <c r="C48" s="10"/>
      <c r="D48" s="9"/>
      <c r="E48" s="12"/>
      <c r="F48" s="36"/>
      <c r="G48" s="12"/>
      <c r="H48" s="45"/>
      <c r="I48" s="45"/>
      <c r="J48" s="31"/>
      <c r="K48" s="39"/>
      <c r="L48" s="12"/>
      <c r="M48" s="12"/>
      <c r="N48" s="45"/>
      <c r="O48" s="90"/>
      <c r="P48" s="30"/>
    </row>
    <row r="49" spans="1:16" s="23" customFormat="1" ht="45">
      <c r="A49" s="19">
        <v>11</v>
      </c>
      <c r="B49" s="20" t="s">
        <v>124</v>
      </c>
      <c r="C49" s="19" t="s">
        <v>9</v>
      </c>
      <c r="D49" s="18" t="s">
        <v>28</v>
      </c>
      <c r="E49" s="21">
        <v>90379957.34</v>
      </c>
      <c r="F49" s="21">
        <v>90379957.34</v>
      </c>
      <c r="G49" s="21">
        <v>54227974.4</v>
      </c>
      <c r="H49" s="44">
        <v>0.6</v>
      </c>
      <c r="I49" s="44">
        <v>0.5999999999557424</v>
      </c>
      <c r="J49" s="34" t="s">
        <v>24</v>
      </c>
      <c r="K49" s="37">
        <v>15</v>
      </c>
      <c r="L49" s="21">
        <v>5408909.14</v>
      </c>
      <c r="M49" s="21">
        <v>54227974.4</v>
      </c>
      <c r="N49" s="44">
        <v>0.5999999999557424</v>
      </c>
      <c r="O49" s="89">
        <v>5233726.48</v>
      </c>
      <c r="P49" s="24"/>
    </row>
    <row r="50" spans="1:16" s="3" customFormat="1" ht="11.25">
      <c r="A50" s="10"/>
      <c r="B50" s="11"/>
      <c r="C50" s="10"/>
      <c r="D50" s="9"/>
      <c r="E50" s="12">
        <v>175000000000</v>
      </c>
      <c r="F50" s="12">
        <v>175000000000</v>
      </c>
      <c r="G50" s="12">
        <v>105000000000</v>
      </c>
      <c r="H50" s="45"/>
      <c r="I50" s="45"/>
      <c r="J50" s="31"/>
      <c r="K50" s="39"/>
      <c r="L50" s="12">
        <v>10473108492</v>
      </c>
      <c r="M50" s="12">
        <v>105000000000</v>
      </c>
      <c r="N50" s="45"/>
      <c r="O50" s="90">
        <v>10133907577.5</v>
      </c>
      <c r="P50" s="30"/>
    </row>
    <row r="51" spans="1:16" s="3" customFormat="1" ht="11.25">
      <c r="A51" s="10"/>
      <c r="B51" s="11"/>
      <c r="C51" s="10"/>
      <c r="D51" s="9"/>
      <c r="E51" s="12"/>
      <c r="F51" s="12"/>
      <c r="G51" s="12"/>
      <c r="H51" s="45"/>
      <c r="I51" s="45"/>
      <c r="J51" s="31"/>
      <c r="K51" s="39"/>
      <c r="L51" s="12"/>
      <c r="M51" s="12"/>
      <c r="N51" s="45"/>
      <c r="O51" s="90"/>
      <c r="P51" s="30"/>
    </row>
    <row r="52" spans="1:16" s="23" customFormat="1" ht="33.75">
      <c r="A52" s="19">
        <v>12</v>
      </c>
      <c r="B52" s="20" t="s">
        <v>100</v>
      </c>
      <c r="C52" s="19" t="s">
        <v>68</v>
      </c>
      <c r="D52" s="18" t="s">
        <v>69</v>
      </c>
      <c r="E52" s="21">
        <v>97403771.17</v>
      </c>
      <c r="F52" s="21">
        <v>0</v>
      </c>
      <c r="G52" s="21">
        <v>20449110.92</v>
      </c>
      <c r="H52" s="44">
        <v>0.20994167550371157</v>
      </c>
      <c r="I52" s="44">
        <v>0.2099416755056631</v>
      </c>
      <c r="J52" s="34" t="s">
        <v>41</v>
      </c>
      <c r="K52" s="37">
        <v>28</v>
      </c>
      <c r="L52" s="21">
        <v>1486466.25</v>
      </c>
      <c r="M52" s="21">
        <v>7487931.45</v>
      </c>
      <c r="N52" s="44">
        <v>0.0769</v>
      </c>
      <c r="O52" s="89">
        <v>516175.66</v>
      </c>
      <c r="P52" s="24"/>
    </row>
    <row r="53" spans="1:16" s="3" customFormat="1" ht="26.25" customHeight="1">
      <c r="A53" s="10"/>
      <c r="B53" s="78"/>
      <c r="C53" s="71"/>
      <c r="D53" s="71"/>
      <c r="E53" s="12">
        <v>188600000000</v>
      </c>
      <c r="F53" s="12"/>
      <c r="G53" s="12">
        <v>39595000000</v>
      </c>
      <c r="H53" s="45"/>
      <c r="I53" s="45"/>
      <c r="J53" s="31"/>
      <c r="K53" s="39"/>
      <c r="L53" s="12">
        <v>2878200000</v>
      </c>
      <c r="M53" s="12">
        <v>14498657025</v>
      </c>
      <c r="N53" s="45"/>
      <c r="O53" s="90">
        <v>999455446</v>
      </c>
      <c r="P53" s="30"/>
    </row>
    <row r="54" spans="1:16" s="3" customFormat="1" ht="11.25">
      <c r="A54" s="10"/>
      <c r="B54" s="11"/>
      <c r="C54" s="10"/>
      <c r="D54" s="9"/>
      <c r="E54" s="12"/>
      <c r="F54" s="36" t="s">
        <v>64</v>
      </c>
      <c r="G54" s="12">
        <v>37993151.78</v>
      </c>
      <c r="H54" s="45">
        <v>0.39005832449628847</v>
      </c>
      <c r="I54" s="45">
        <v>0.39005832447380384</v>
      </c>
      <c r="J54" s="31" t="s">
        <v>19</v>
      </c>
      <c r="K54" s="39">
        <v>30</v>
      </c>
      <c r="L54" s="12">
        <v>2686763.73</v>
      </c>
      <c r="M54" s="12">
        <v>37993151.78</v>
      </c>
      <c r="N54" s="45">
        <v>0.39005832447380384</v>
      </c>
      <c r="O54" s="90">
        <v>2543085.58</v>
      </c>
      <c r="P54" s="30"/>
    </row>
    <row r="55" spans="1:16" s="3" customFormat="1" ht="11.25">
      <c r="A55" s="10"/>
      <c r="B55" s="11"/>
      <c r="C55" s="10"/>
      <c r="D55" s="9"/>
      <c r="E55" s="12"/>
      <c r="F55" s="12"/>
      <c r="G55" s="12">
        <v>73565000000</v>
      </c>
      <c r="H55" s="45"/>
      <c r="I55" s="45"/>
      <c r="J55" s="31"/>
      <c r="K55" s="39"/>
      <c r="L55" s="12">
        <v>5202300000</v>
      </c>
      <c r="M55" s="12">
        <v>73565000000</v>
      </c>
      <c r="N55" s="45"/>
      <c r="O55" s="90">
        <v>4924100317.494</v>
      </c>
      <c r="P55" s="30"/>
    </row>
    <row r="56" spans="1:16" s="3" customFormat="1" ht="11.25">
      <c r="A56" s="10"/>
      <c r="B56" s="11"/>
      <c r="C56" s="10"/>
      <c r="D56" s="9"/>
      <c r="E56" s="12"/>
      <c r="F56" s="12"/>
      <c r="H56" s="45">
        <v>0.6</v>
      </c>
      <c r="I56" s="45">
        <v>0.599999999979467</v>
      </c>
      <c r="J56" s="31" t="s">
        <v>67</v>
      </c>
      <c r="K56" s="39">
        <v>30</v>
      </c>
      <c r="M56" s="12">
        <v>12961179.47</v>
      </c>
      <c r="N56" s="45">
        <v>0.1331</v>
      </c>
      <c r="O56" s="90">
        <v>867561.31</v>
      </c>
      <c r="P56" s="30"/>
    </row>
    <row r="57" spans="1:16" s="3" customFormat="1" ht="11.25">
      <c r="A57" s="10"/>
      <c r="B57" s="11"/>
      <c r="C57" s="10"/>
      <c r="D57" s="9"/>
      <c r="E57" s="12"/>
      <c r="F57" s="12"/>
      <c r="H57" s="45"/>
      <c r="I57" s="45"/>
      <c r="J57" s="31"/>
      <c r="K57" s="39"/>
      <c r="M57" s="12">
        <v>25096342975</v>
      </c>
      <c r="N57" s="45"/>
      <c r="O57" s="90">
        <v>1679832942</v>
      </c>
      <c r="P57" s="30"/>
    </row>
    <row r="58" spans="1:16" s="3" customFormat="1" ht="11.25">
      <c r="A58" s="10"/>
      <c r="B58" s="11"/>
      <c r="C58" s="10"/>
      <c r="D58" s="9"/>
      <c r="E58" s="12"/>
      <c r="F58" s="12"/>
      <c r="G58" s="21">
        <v>58442262.7</v>
      </c>
      <c r="H58" s="45"/>
      <c r="I58" s="45"/>
      <c r="J58" s="31"/>
      <c r="K58" s="39"/>
      <c r="L58" s="21">
        <v>4173229.97</v>
      </c>
      <c r="M58" s="21">
        <f>M52+M54+M56</f>
        <v>58442262.7</v>
      </c>
      <c r="N58" s="45">
        <v>0.599999999979467</v>
      </c>
      <c r="O58" s="89">
        <f>O52+O54+O56</f>
        <v>3926822.5500000003</v>
      </c>
      <c r="P58" s="30"/>
    </row>
    <row r="59" spans="1:16" s="3" customFormat="1" ht="11.25">
      <c r="A59" s="10"/>
      <c r="B59" s="11"/>
      <c r="C59" s="10"/>
      <c r="D59" s="9"/>
      <c r="E59" s="12"/>
      <c r="F59" s="12"/>
      <c r="G59" s="12">
        <v>113160000000</v>
      </c>
      <c r="H59" s="45"/>
      <c r="I59" s="45"/>
      <c r="J59" s="31"/>
      <c r="K59" s="39"/>
      <c r="L59" s="12">
        <v>8080500000</v>
      </c>
      <c r="M59" s="12">
        <f>M53+M55+M57</f>
        <v>113160000000</v>
      </c>
      <c r="N59" s="45"/>
      <c r="O59" s="90">
        <f>O53+O55+O57</f>
        <v>7603388705.494</v>
      </c>
      <c r="P59" s="30"/>
    </row>
    <row r="60" spans="1:16" s="3" customFormat="1" ht="11.25">
      <c r="A60" s="10"/>
      <c r="B60" s="11"/>
      <c r="C60" s="10"/>
      <c r="D60" s="9"/>
      <c r="E60" s="12"/>
      <c r="F60" s="12"/>
      <c r="G60" s="12"/>
      <c r="H60" s="45"/>
      <c r="I60" s="45"/>
      <c r="J60" s="31"/>
      <c r="K60" s="39"/>
      <c r="L60" s="12"/>
      <c r="M60" s="12" t="s">
        <v>95</v>
      </c>
      <c r="N60" s="45"/>
      <c r="O60" s="90"/>
      <c r="P60" s="30"/>
    </row>
    <row r="61" spans="1:16" s="23" customFormat="1" ht="45">
      <c r="A61" s="19">
        <v>13</v>
      </c>
      <c r="B61" s="20" t="s">
        <v>115</v>
      </c>
      <c r="C61" s="19" t="s">
        <v>68</v>
      </c>
      <c r="D61" s="18" t="s">
        <v>96</v>
      </c>
      <c r="E61" s="21">
        <v>66158128.77</v>
      </c>
      <c r="F61" s="21">
        <v>0</v>
      </c>
      <c r="G61" s="21">
        <v>31504903.76</v>
      </c>
      <c r="H61" s="44">
        <v>0.47620608899297423</v>
      </c>
      <c r="I61" s="44">
        <v>0.47620608904353084</v>
      </c>
      <c r="J61" s="34" t="s">
        <v>15</v>
      </c>
      <c r="K61" s="37">
        <v>20</v>
      </c>
      <c r="L61" s="21">
        <v>2671146.07</v>
      </c>
      <c r="M61" s="21">
        <v>31504903.76</v>
      </c>
      <c r="N61" s="44">
        <v>0.47620608904353084</v>
      </c>
      <c r="O61" s="89">
        <v>2573892.9</v>
      </c>
      <c r="P61" s="24"/>
    </row>
    <row r="62" spans="1:16" s="3" customFormat="1" ht="11.25">
      <c r="A62" s="10"/>
      <c r="B62" s="11" t="s">
        <v>70</v>
      </c>
      <c r="C62" s="10"/>
      <c r="D62" s="9"/>
      <c r="E62" s="12">
        <v>128100000000</v>
      </c>
      <c r="F62" s="12"/>
      <c r="G62" s="12">
        <v>61002000000</v>
      </c>
      <c r="H62" s="45"/>
      <c r="I62" s="45"/>
      <c r="J62" s="31"/>
      <c r="K62" s="39"/>
      <c r="L62" s="12">
        <v>5172060000</v>
      </c>
      <c r="M62" s="12">
        <v>61002000000</v>
      </c>
      <c r="N62" s="45"/>
      <c r="O62" s="90">
        <v>4983751619.9352</v>
      </c>
      <c r="P62" s="30"/>
    </row>
    <row r="63" spans="1:16" s="3" customFormat="1" ht="22.5">
      <c r="A63" s="10"/>
      <c r="B63" s="11"/>
      <c r="C63" s="10"/>
      <c r="D63" s="9"/>
      <c r="E63" s="12"/>
      <c r="F63" s="36" t="s">
        <v>64</v>
      </c>
      <c r="G63" s="12">
        <v>7746853.49</v>
      </c>
      <c r="H63" s="45">
        <v>0.117096018735363</v>
      </c>
      <c r="I63" s="45">
        <v>0.11709601879660297</v>
      </c>
      <c r="J63" s="9" t="s">
        <v>65</v>
      </c>
      <c r="K63" s="39">
        <v>15</v>
      </c>
      <c r="L63" s="12">
        <v>757633.49</v>
      </c>
      <c r="M63" s="12">
        <v>7746853.49</v>
      </c>
      <c r="N63" s="45">
        <v>0.11709601879660297</v>
      </c>
      <c r="O63" s="90">
        <v>747675.22</v>
      </c>
      <c r="P63" s="30"/>
    </row>
    <row r="64" spans="1:16" s="3" customFormat="1" ht="11.25">
      <c r="A64" s="10"/>
      <c r="B64" s="11"/>
      <c r="C64" s="10"/>
      <c r="D64" s="9"/>
      <c r="E64" s="12"/>
      <c r="F64" s="12"/>
      <c r="G64" s="12">
        <v>15000000000</v>
      </c>
      <c r="H64" s="285" t="s">
        <v>71</v>
      </c>
      <c r="I64" s="286"/>
      <c r="J64" s="31"/>
      <c r="K64" s="39"/>
      <c r="L64" s="12">
        <v>1466983000</v>
      </c>
      <c r="M64" s="12">
        <v>15000000000</v>
      </c>
      <c r="N64" s="38"/>
      <c r="O64" s="90">
        <v>1447701082.5</v>
      </c>
      <c r="P64" s="30"/>
    </row>
    <row r="65" spans="1:16" s="3" customFormat="1" ht="11.25">
      <c r="A65" s="10"/>
      <c r="B65" s="11"/>
      <c r="C65" s="10"/>
      <c r="D65" s="9"/>
      <c r="E65" s="12"/>
      <c r="F65" s="12"/>
      <c r="G65" s="21">
        <v>39251757.24</v>
      </c>
      <c r="H65" s="45">
        <v>0.5933021077283372</v>
      </c>
      <c r="I65" s="45">
        <v>0.5933021076889808</v>
      </c>
      <c r="J65" s="31"/>
      <c r="K65" s="39"/>
      <c r="L65" s="21">
        <v>3428779.56</v>
      </c>
      <c r="M65" s="21">
        <v>39251757.24</v>
      </c>
      <c r="N65" s="45">
        <v>0.5933021076889808</v>
      </c>
      <c r="O65" s="89">
        <f>O61+O63</f>
        <v>3321568.12</v>
      </c>
      <c r="P65" s="50"/>
    </row>
    <row r="66" spans="1:16" s="3" customFormat="1" ht="11.25">
      <c r="A66" s="10"/>
      <c r="B66" s="11"/>
      <c r="C66" s="10"/>
      <c r="D66" s="9"/>
      <c r="E66" s="12"/>
      <c r="F66" s="12"/>
      <c r="G66" s="12">
        <v>76002000000</v>
      </c>
      <c r="H66" s="45"/>
      <c r="I66" s="45"/>
      <c r="J66" s="31"/>
      <c r="K66" s="39"/>
      <c r="L66" s="12">
        <v>6639043000</v>
      </c>
      <c r="M66" s="12">
        <v>76002000000</v>
      </c>
      <c r="N66" s="45"/>
      <c r="O66" s="90">
        <v>6431452702.4352</v>
      </c>
      <c r="P66" s="30"/>
    </row>
    <row r="67" spans="1:16" s="3" customFormat="1" ht="11.25">
      <c r="A67" s="10"/>
      <c r="B67" s="11"/>
      <c r="C67" s="10"/>
      <c r="D67" s="9"/>
      <c r="E67" s="12"/>
      <c r="F67" s="12"/>
      <c r="G67" s="12"/>
      <c r="H67" s="45"/>
      <c r="I67" s="45"/>
      <c r="J67" s="31"/>
      <c r="K67" s="39"/>
      <c r="L67" s="12"/>
      <c r="M67" s="12"/>
      <c r="N67" s="45"/>
      <c r="O67" s="90"/>
      <c r="P67" s="30"/>
    </row>
    <row r="68" spans="1:16" s="23" customFormat="1" ht="33.75">
      <c r="A68" s="19">
        <v>14</v>
      </c>
      <c r="B68" s="20" t="s">
        <v>114</v>
      </c>
      <c r="C68" s="19" t="s">
        <v>68</v>
      </c>
      <c r="D68" s="18" t="s">
        <v>94</v>
      </c>
      <c r="E68" s="21">
        <v>18592448.37</v>
      </c>
      <c r="F68" s="21">
        <v>0</v>
      </c>
      <c r="G68" s="21">
        <v>9296224.18</v>
      </c>
      <c r="H68" s="44">
        <v>0.5</v>
      </c>
      <c r="I68" s="44">
        <v>0.49999999973107356</v>
      </c>
      <c r="J68" s="18" t="s">
        <v>65</v>
      </c>
      <c r="K68" s="37">
        <v>15</v>
      </c>
      <c r="L68" s="21">
        <v>909159.88</v>
      </c>
      <c r="M68" s="21">
        <v>9296224.18</v>
      </c>
      <c r="N68" s="44">
        <v>0.49999999973107356</v>
      </c>
      <c r="O68" s="89">
        <v>897210.26</v>
      </c>
      <c r="P68" s="24"/>
    </row>
    <row r="69" spans="1:16" s="3" customFormat="1" ht="11.25">
      <c r="A69" s="10"/>
      <c r="B69" s="11"/>
      <c r="C69" s="10"/>
      <c r="D69" s="9"/>
      <c r="E69" s="12">
        <v>36000000000</v>
      </c>
      <c r="F69" s="12"/>
      <c r="G69" s="12">
        <v>18000000000</v>
      </c>
      <c r="H69" s="285" t="s">
        <v>71</v>
      </c>
      <c r="I69" s="286"/>
      <c r="J69" s="31"/>
      <c r="K69" s="39"/>
      <c r="L69" s="12">
        <v>1760379000</v>
      </c>
      <c r="M69" s="12">
        <v>18000000000</v>
      </c>
      <c r="N69" s="38"/>
      <c r="O69" s="90">
        <v>1737241299</v>
      </c>
      <c r="P69" s="30"/>
    </row>
    <row r="70" spans="1:16" s="3" customFormat="1" ht="11.25">
      <c r="A70" s="10"/>
      <c r="B70" s="11"/>
      <c r="C70" s="10"/>
      <c r="D70" s="9"/>
      <c r="E70" s="12"/>
      <c r="F70" s="36" t="s">
        <v>64</v>
      </c>
      <c r="G70" s="12"/>
      <c r="H70" s="45"/>
      <c r="I70" s="45"/>
      <c r="J70" s="31"/>
      <c r="K70" s="39"/>
      <c r="L70" s="12"/>
      <c r="M70" s="12"/>
      <c r="N70" s="45"/>
      <c r="O70" s="90"/>
      <c r="P70" s="30"/>
    </row>
    <row r="71" spans="1:16" s="3" customFormat="1" ht="11.25">
      <c r="A71" s="10"/>
      <c r="B71" s="11"/>
      <c r="C71" s="10"/>
      <c r="D71" s="9"/>
      <c r="E71" s="12"/>
      <c r="F71" s="12"/>
      <c r="G71" s="12"/>
      <c r="H71" s="45"/>
      <c r="I71" s="45"/>
      <c r="J71" s="31"/>
      <c r="K71" s="39"/>
      <c r="L71" s="12"/>
      <c r="M71" s="12"/>
      <c r="N71" s="45"/>
      <c r="O71" s="90"/>
      <c r="P71" s="30"/>
    </row>
    <row r="72" spans="1:16" s="23" customFormat="1" ht="45">
      <c r="A72" s="19">
        <v>15</v>
      </c>
      <c r="B72" s="20" t="s">
        <v>113</v>
      </c>
      <c r="C72" s="19" t="s">
        <v>68</v>
      </c>
      <c r="D72" s="18" t="s">
        <v>72</v>
      </c>
      <c r="E72" s="21">
        <v>61296719.98</v>
      </c>
      <c r="F72" s="21">
        <v>61857075.72</v>
      </c>
      <c r="G72" s="21">
        <v>30648101.76</v>
      </c>
      <c r="H72" s="44">
        <v>0.49999578723870347</v>
      </c>
      <c r="I72" s="44">
        <v>0.4999957872134091</v>
      </c>
      <c r="J72" s="18" t="s">
        <v>41</v>
      </c>
      <c r="K72" s="37">
        <v>28</v>
      </c>
      <c r="L72" s="21">
        <v>2349362.43</v>
      </c>
      <c r="M72" s="21">
        <v>31122280.26</v>
      </c>
      <c r="N72" s="44">
        <v>0.5077</v>
      </c>
      <c r="O72" s="89">
        <v>2145394.05</v>
      </c>
      <c r="P72" s="24"/>
    </row>
    <row r="73" spans="1:16" s="3" customFormat="1" ht="11.25">
      <c r="A73" s="10"/>
      <c r="B73" s="11"/>
      <c r="C73" s="10"/>
      <c r="D73" s="9"/>
      <c r="E73" s="12">
        <v>118687000000</v>
      </c>
      <c r="F73" s="12">
        <v>119772000000</v>
      </c>
      <c r="G73" s="12">
        <v>59343000000</v>
      </c>
      <c r="H73" s="45"/>
      <c r="I73" s="45"/>
      <c r="J73" s="31"/>
      <c r="K73" s="39"/>
      <c r="L73" s="12">
        <v>4549000000</v>
      </c>
      <c r="M73" s="12">
        <v>60261137604</v>
      </c>
      <c r="N73" s="45"/>
      <c r="O73" s="90">
        <v>4154062134</v>
      </c>
      <c r="P73" s="30"/>
    </row>
    <row r="74" spans="1:16" s="3" customFormat="1" ht="11.25">
      <c r="A74" s="10"/>
      <c r="B74" s="11"/>
      <c r="C74" s="10"/>
      <c r="D74" s="9"/>
      <c r="E74" s="12"/>
      <c r="F74" s="12"/>
      <c r="G74" s="12">
        <v>6129826.94</v>
      </c>
      <c r="H74" s="45">
        <v>0.10000252765677792</v>
      </c>
      <c r="I74" s="45">
        <v>0.10000252773721093</v>
      </c>
      <c r="J74" s="31" t="s">
        <v>13</v>
      </c>
      <c r="K74" s="39">
        <v>30</v>
      </c>
      <c r="L74" s="12">
        <v>378562.91</v>
      </c>
      <c r="M74" s="12">
        <v>5655648.44</v>
      </c>
      <c r="N74" s="45">
        <v>0.0923</v>
      </c>
      <c r="O74" s="90">
        <v>378562.91</v>
      </c>
      <c r="P74" s="30"/>
    </row>
    <row r="75" spans="1:16" s="3" customFormat="1" ht="11.25">
      <c r="A75" s="10"/>
      <c r="B75" s="11"/>
      <c r="C75" s="10"/>
      <c r="D75" s="9"/>
      <c r="E75" s="12"/>
      <c r="F75" s="12"/>
      <c r="G75" s="12">
        <v>11869000000</v>
      </c>
      <c r="H75" s="45"/>
      <c r="I75" s="45"/>
      <c r="J75" s="31"/>
      <c r="K75" s="39"/>
      <c r="L75" s="12">
        <v>733000000</v>
      </c>
      <c r="M75" s="12">
        <v>10950862396</v>
      </c>
      <c r="N75" s="45"/>
      <c r="O75" s="90">
        <v>733000000</v>
      </c>
      <c r="P75" s="30"/>
    </row>
    <row r="76" spans="1:16" s="3" customFormat="1" ht="11.25">
      <c r="A76" s="10"/>
      <c r="B76" s="11"/>
      <c r="C76" s="10"/>
      <c r="D76" s="9"/>
      <c r="E76" s="12"/>
      <c r="F76" s="12"/>
      <c r="G76" s="21">
        <v>36777928.7</v>
      </c>
      <c r="H76" s="45">
        <v>0.5999983148954814</v>
      </c>
      <c r="I76" s="45">
        <v>0.5999983149506201</v>
      </c>
      <c r="J76" s="31"/>
      <c r="K76" s="39"/>
      <c r="L76" s="21">
        <v>2727925.34</v>
      </c>
      <c r="M76" s="21">
        <f>SUM(M72+M74)</f>
        <v>36777928.7</v>
      </c>
      <c r="N76" s="45">
        <f>SUM(N72:N75)</f>
        <v>0.6000000000000001</v>
      </c>
      <c r="O76" s="89">
        <f>SUM(O72+O74)</f>
        <v>2523956.96</v>
      </c>
      <c r="P76" s="24"/>
    </row>
    <row r="77" spans="1:16" s="3" customFormat="1" ht="11.25">
      <c r="A77" s="10"/>
      <c r="B77" s="11"/>
      <c r="C77" s="10"/>
      <c r="D77" s="9"/>
      <c r="E77" s="12"/>
      <c r="F77" s="12"/>
      <c r="G77" s="12">
        <v>71212000000</v>
      </c>
      <c r="H77" s="45"/>
      <c r="I77" s="45"/>
      <c r="J77" s="31"/>
      <c r="K77" s="39"/>
      <c r="L77" s="12">
        <v>5282000000</v>
      </c>
      <c r="M77" s="12">
        <f>SUM(M73+M75)</f>
        <v>71212000000</v>
      </c>
      <c r="N77" s="45"/>
      <c r="O77" s="90">
        <f>SUM(O73+O75)</f>
        <v>4887062134</v>
      </c>
      <c r="P77" s="30"/>
    </row>
    <row r="78" spans="1:16" s="3" customFormat="1" ht="11.25">
      <c r="A78" s="10"/>
      <c r="B78" s="11"/>
      <c r="C78" s="10"/>
      <c r="D78" s="9"/>
      <c r="E78" s="12"/>
      <c r="F78" s="12"/>
      <c r="G78" s="12"/>
      <c r="H78" s="45"/>
      <c r="I78" s="45"/>
      <c r="J78" s="31"/>
      <c r="K78" s="39"/>
      <c r="L78" s="12"/>
      <c r="M78" s="12" t="s">
        <v>95</v>
      </c>
      <c r="N78" s="45"/>
      <c r="O78" s="90"/>
      <c r="P78" s="30"/>
    </row>
    <row r="79" spans="1:16" s="23" customFormat="1" ht="33.75">
      <c r="A79" s="19">
        <v>16</v>
      </c>
      <c r="B79" s="20" t="s">
        <v>125</v>
      </c>
      <c r="C79" s="19" t="s">
        <v>68</v>
      </c>
      <c r="D79" s="18" t="s">
        <v>28</v>
      </c>
      <c r="E79" s="21">
        <v>104479230.69</v>
      </c>
      <c r="F79" s="21">
        <v>180317672.64</v>
      </c>
      <c r="G79" s="21">
        <v>23953270.98</v>
      </c>
      <c r="H79" s="44">
        <v>0.6</v>
      </c>
      <c r="I79" s="44">
        <v>0.6</v>
      </c>
      <c r="J79" s="34" t="s">
        <v>19</v>
      </c>
      <c r="K79" s="37">
        <v>30</v>
      </c>
      <c r="L79" s="21">
        <v>1296203.53</v>
      </c>
      <c r="M79" s="21">
        <v>23953270.98</v>
      </c>
      <c r="N79" s="44">
        <v>0.22926347008690826</v>
      </c>
      <c r="O79" s="89">
        <v>1603321</v>
      </c>
      <c r="P79" s="24"/>
    </row>
    <row r="80" spans="1:16" s="3" customFormat="1" ht="11.25">
      <c r="A80" s="10"/>
      <c r="B80" s="11"/>
      <c r="C80" s="10"/>
      <c r="D80" s="9"/>
      <c r="E80" s="12">
        <v>202300000000</v>
      </c>
      <c r="F80" s="12">
        <v>349143700000</v>
      </c>
      <c r="G80" s="12">
        <v>46380000000</v>
      </c>
      <c r="H80" s="45"/>
      <c r="I80" s="45"/>
      <c r="J80" s="31"/>
      <c r="K80" s="39"/>
      <c r="L80" s="12">
        <v>2509800000</v>
      </c>
      <c r="M80" s="12">
        <v>46380000000</v>
      </c>
      <c r="N80" s="45"/>
      <c r="O80" s="90">
        <v>3104462349.288</v>
      </c>
      <c r="P80" s="30"/>
    </row>
    <row r="81" spans="1:16" s="3" customFormat="1" ht="11.25">
      <c r="A81" s="10"/>
      <c r="B81" s="11"/>
      <c r="C81" s="10"/>
      <c r="D81" s="9"/>
      <c r="E81" s="12"/>
      <c r="F81" s="12"/>
      <c r="G81" s="12">
        <v>38734267.43</v>
      </c>
      <c r="H81" s="51" t="s">
        <v>177</v>
      </c>
      <c r="J81" s="31"/>
      <c r="K81" s="39"/>
      <c r="L81" s="52"/>
      <c r="M81" s="12"/>
      <c r="O81" s="90"/>
      <c r="P81" s="30"/>
    </row>
    <row r="82" spans="1:16" s="3" customFormat="1" ht="11.25">
      <c r="A82" s="10"/>
      <c r="B82" s="11"/>
      <c r="C82" s="10"/>
      <c r="D82" s="9"/>
      <c r="E82" s="12"/>
      <c r="F82" s="12"/>
      <c r="G82" s="12">
        <v>75000000000</v>
      </c>
      <c r="H82" s="45"/>
      <c r="I82" s="45"/>
      <c r="J82" s="31"/>
      <c r="K82" s="39"/>
      <c r="L82" s="12"/>
      <c r="M82" s="12"/>
      <c r="N82" s="45"/>
      <c r="O82" s="90"/>
      <c r="P82" s="30"/>
    </row>
    <row r="83" spans="1:16" s="3" customFormat="1" ht="11.25">
      <c r="A83" s="10"/>
      <c r="B83" s="11"/>
      <c r="C83" s="10"/>
      <c r="D83" s="9"/>
      <c r="E83" s="12"/>
      <c r="F83" s="12"/>
      <c r="G83" s="21">
        <v>62687538.41</v>
      </c>
      <c r="H83" s="45"/>
      <c r="I83" s="45"/>
      <c r="J83" s="31"/>
      <c r="K83" s="39"/>
      <c r="L83" s="12"/>
      <c r="M83" s="12"/>
      <c r="N83" s="45"/>
      <c r="O83" s="90"/>
      <c r="P83" s="30"/>
    </row>
    <row r="84" spans="1:16" s="3" customFormat="1" ht="11.25">
      <c r="A84" s="10"/>
      <c r="B84" s="11"/>
      <c r="C84" s="10"/>
      <c r="D84" s="9"/>
      <c r="E84" s="12"/>
      <c r="F84" s="12"/>
      <c r="G84" s="12">
        <v>121380000000</v>
      </c>
      <c r="H84" s="45"/>
      <c r="I84" s="45"/>
      <c r="J84" s="31"/>
      <c r="K84" s="39"/>
      <c r="L84" s="12"/>
      <c r="M84" s="12"/>
      <c r="N84" s="45"/>
      <c r="O84" s="90"/>
      <c r="P84" s="30"/>
    </row>
    <row r="85" spans="1:16" s="23" customFormat="1" ht="33.75">
      <c r="A85" s="19">
        <v>17</v>
      </c>
      <c r="B85" s="20" t="s">
        <v>126</v>
      </c>
      <c r="C85" s="19" t="s">
        <v>68</v>
      </c>
      <c r="D85" s="18" t="s">
        <v>14</v>
      </c>
      <c r="E85" s="21">
        <v>152871242.13</v>
      </c>
      <c r="F85" s="21">
        <v>0</v>
      </c>
      <c r="G85" s="21">
        <v>91722745.28</v>
      </c>
      <c r="H85" s="44">
        <v>0.6</v>
      </c>
      <c r="I85" s="44">
        <v>0.600000000013083</v>
      </c>
      <c r="J85" s="34" t="s">
        <v>15</v>
      </c>
      <c r="K85" s="37">
        <v>20</v>
      </c>
      <c r="L85" s="21">
        <v>7776720.19</v>
      </c>
      <c r="M85" s="21">
        <v>91722745.28</v>
      </c>
      <c r="N85" s="44">
        <v>0.600000000013083</v>
      </c>
      <c r="O85" s="89">
        <v>7493580.22</v>
      </c>
      <c r="P85" s="24"/>
    </row>
    <row r="86" spans="1:16" s="3" customFormat="1" ht="11.25">
      <c r="A86" s="10"/>
      <c r="B86" s="11" t="s">
        <v>127</v>
      </c>
      <c r="C86" s="10"/>
      <c r="D86" s="9"/>
      <c r="E86" s="12">
        <v>296000000000</v>
      </c>
      <c r="F86" s="12"/>
      <c r="G86" s="12">
        <v>177600000000</v>
      </c>
      <c r="H86" s="45"/>
      <c r="I86" s="45"/>
      <c r="J86" s="31"/>
      <c r="K86" s="39"/>
      <c r="L86" s="12">
        <v>15057830000</v>
      </c>
      <c r="M86" s="12">
        <v>177600000000</v>
      </c>
      <c r="N86" s="45"/>
      <c r="O86" s="90">
        <v>14509594565.76</v>
      </c>
      <c r="P86" s="30"/>
    </row>
    <row r="87" spans="1:16" s="3" customFormat="1" ht="23.25" customHeight="1">
      <c r="A87" s="10"/>
      <c r="B87" s="11" t="s">
        <v>190</v>
      </c>
      <c r="C87" s="10"/>
      <c r="D87" s="9"/>
      <c r="E87" s="12"/>
      <c r="F87" s="36" t="s">
        <v>64</v>
      </c>
      <c r="G87" s="12"/>
      <c r="H87" s="45"/>
      <c r="I87" s="45"/>
      <c r="J87" s="31"/>
      <c r="K87" s="39"/>
      <c r="L87" s="12"/>
      <c r="M87" s="12"/>
      <c r="N87" s="45"/>
      <c r="O87" s="90"/>
      <c r="P87" s="30"/>
    </row>
    <row r="88" spans="1:16" s="3" customFormat="1" ht="22.5">
      <c r="A88" s="10"/>
      <c r="B88" s="11" t="s">
        <v>112</v>
      </c>
      <c r="C88" s="10"/>
      <c r="D88" s="9"/>
      <c r="E88" s="12"/>
      <c r="F88" s="12"/>
      <c r="G88" s="12"/>
      <c r="H88" s="45"/>
      <c r="I88" s="45"/>
      <c r="J88" s="31"/>
      <c r="K88" s="39"/>
      <c r="L88" s="12"/>
      <c r="M88" s="12"/>
      <c r="N88" s="45"/>
      <c r="O88" s="90"/>
      <c r="P88" s="30"/>
    </row>
    <row r="89" spans="1:16" s="3" customFormat="1" ht="11.25">
      <c r="A89" s="10"/>
      <c r="B89" s="11"/>
      <c r="C89" s="10"/>
      <c r="D89" s="9"/>
      <c r="E89" s="12"/>
      <c r="F89" s="12"/>
      <c r="G89" s="12"/>
      <c r="H89" s="45"/>
      <c r="I89" s="45"/>
      <c r="J89" s="31"/>
      <c r="K89" s="39"/>
      <c r="L89" s="12"/>
      <c r="M89" s="12"/>
      <c r="N89" s="45"/>
      <c r="O89" s="90"/>
      <c r="P89" s="30"/>
    </row>
    <row r="90" spans="1:16" s="23" customFormat="1" ht="45">
      <c r="A90" s="19">
        <v>18</v>
      </c>
      <c r="B90" s="20" t="s">
        <v>320</v>
      </c>
      <c r="C90" s="19" t="s">
        <v>11</v>
      </c>
      <c r="D90" s="18" t="s">
        <v>73</v>
      </c>
      <c r="E90" s="21">
        <f>E92/1936.27</f>
        <v>388375588.11529386</v>
      </c>
      <c r="F90" s="21">
        <f>F92/1936.27</f>
        <v>388431881.9172946</v>
      </c>
      <c r="G90" s="21">
        <v>67139396.88</v>
      </c>
      <c r="H90" s="44">
        <v>0.5877659574468085</v>
      </c>
      <c r="I90" s="44">
        <v>0.5877659574468085</v>
      </c>
      <c r="J90" s="18" t="s">
        <v>41</v>
      </c>
      <c r="K90" s="37">
        <v>28</v>
      </c>
      <c r="L90" s="21">
        <v>4288658.09</v>
      </c>
      <c r="M90" s="21">
        <v>71890800.35</v>
      </c>
      <c r="N90" s="44">
        <v>0.6</v>
      </c>
      <c r="O90" s="89">
        <v>4955745.332</v>
      </c>
      <c r="P90" s="24"/>
    </row>
    <row r="91" spans="6:16" s="11" customFormat="1" ht="15.75" customHeight="1">
      <c r="F91" s="97" t="s">
        <v>310</v>
      </c>
      <c r="G91" s="100">
        <v>130000000000</v>
      </c>
      <c r="H91" s="292" t="s">
        <v>178</v>
      </c>
      <c r="I91" s="292"/>
      <c r="J91" s="9"/>
      <c r="K91" s="101"/>
      <c r="L91" s="100">
        <v>8304000000</v>
      </c>
      <c r="M91" s="100">
        <v>139200000000</v>
      </c>
      <c r="N91" s="102"/>
      <c r="O91" s="121">
        <v>9595661019</v>
      </c>
      <c r="P91" s="100"/>
    </row>
    <row r="92" spans="1:16" s="29" customFormat="1" ht="24" customHeight="1">
      <c r="A92" s="10"/>
      <c r="B92" s="289" t="s">
        <v>311</v>
      </c>
      <c r="C92" s="293"/>
      <c r="D92" s="294"/>
      <c r="E92" s="100">
        <f>232000000000+520000000000</f>
        <v>752000000000</v>
      </c>
      <c r="F92" s="100">
        <f>172949000000+579160000000</f>
        <v>752109000000</v>
      </c>
      <c r="G92" s="100">
        <f>130000000000+312000000000</f>
        <v>442000000000</v>
      </c>
      <c r="H92" s="45"/>
      <c r="I92" s="45"/>
      <c r="J92" s="69"/>
      <c r="K92" s="39"/>
      <c r="L92" s="12"/>
      <c r="M92" s="12">
        <v>451200000000</v>
      </c>
      <c r="N92" s="45"/>
      <c r="O92" s="90"/>
      <c r="P92" s="30"/>
    </row>
    <row r="93" spans="1:16" s="29" customFormat="1" ht="33.75">
      <c r="A93" s="10"/>
      <c r="B93" s="43"/>
      <c r="C93" s="98"/>
      <c r="D93" s="99"/>
      <c r="E93" s="100"/>
      <c r="F93" s="100"/>
      <c r="G93" s="100"/>
      <c r="H93" s="45"/>
      <c r="I93" s="45"/>
      <c r="J93" s="69"/>
      <c r="K93" s="39"/>
      <c r="L93" s="12"/>
      <c r="M93" s="100" t="s">
        <v>312</v>
      </c>
      <c r="N93" s="45"/>
      <c r="O93" s="90"/>
      <c r="P93" s="30"/>
    </row>
    <row r="94" spans="1:16" s="3" customFormat="1" ht="11.25">
      <c r="A94" s="10"/>
      <c r="B94" s="11"/>
      <c r="C94" s="10"/>
      <c r="D94" s="9"/>
      <c r="E94" s="12"/>
      <c r="F94" s="12"/>
      <c r="G94" s="12"/>
      <c r="H94" s="45"/>
      <c r="I94" s="45"/>
      <c r="J94" s="31"/>
      <c r="K94" s="39"/>
      <c r="L94" s="12"/>
      <c r="M94" s="12"/>
      <c r="N94" s="45"/>
      <c r="O94" s="90"/>
      <c r="P94" s="30"/>
    </row>
    <row r="95" spans="1:16" s="23" customFormat="1" ht="45" customHeight="1">
      <c r="A95" s="19">
        <v>19</v>
      </c>
      <c r="B95" s="20" t="s">
        <v>128</v>
      </c>
      <c r="C95" s="19" t="s">
        <v>11</v>
      </c>
      <c r="D95" s="18" t="s">
        <v>94</v>
      </c>
      <c r="E95" s="21">
        <v>31059717.91</v>
      </c>
      <c r="F95" s="21">
        <v>0</v>
      </c>
      <c r="G95" s="21">
        <v>16903634.31</v>
      </c>
      <c r="H95" s="44">
        <v>0.5442301296973728</v>
      </c>
      <c r="I95" s="44">
        <v>0.5442301298093147</v>
      </c>
      <c r="J95" s="18" t="s">
        <v>65</v>
      </c>
      <c r="K95" s="37">
        <v>15</v>
      </c>
      <c r="L95" s="21">
        <v>1653155.81</v>
      </c>
      <c r="M95" s="21">
        <v>16903634.31</v>
      </c>
      <c r="N95" s="44">
        <v>0.5442301298093147</v>
      </c>
      <c r="O95" s="89">
        <v>1631427.32</v>
      </c>
      <c r="P95" s="24"/>
    </row>
    <row r="96" spans="1:16" s="3" customFormat="1" ht="33.75">
      <c r="A96" s="10"/>
      <c r="B96" s="11" t="s">
        <v>129</v>
      </c>
      <c r="C96" s="10"/>
      <c r="D96" s="9"/>
      <c r="E96" s="12">
        <v>60140000000</v>
      </c>
      <c r="F96" s="12"/>
      <c r="G96" s="12">
        <v>32730000000</v>
      </c>
      <c r="H96" s="285" t="s">
        <v>71</v>
      </c>
      <c r="I96" s="286"/>
      <c r="J96" s="9"/>
      <c r="K96" s="39"/>
      <c r="L96" s="12">
        <v>3200956000</v>
      </c>
      <c r="M96" s="12">
        <v>32730000000</v>
      </c>
      <c r="N96" s="38"/>
      <c r="O96" s="90">
        <v>3158883762.015</v>
      </c>
      <c r="P96" s="30"/>
    </row>
    <row r="97" spans="1:16" s="3" customFormat="1" ht="11.25">
      <c r="A97" s="10"/>
      <c r="B97" s="11"/>
      <c r="C97" s="10"/>
      <c r="D97" s="9"/>
      <c r="E97" s="12"/>
      <c r="F97" s="36" t="s">
        <v>64</v>
      </c>
      <c r="G97" s="12"/>
      <c r="H97" s="45"/>
      <c r="I97" s="45"/>
      <c r="J97" s="9"/>
      <c r="K97" s="39"/>
      <c r="L97" s="12"/>
      <c r="M97" s="12"/>
      <c r="N97" s="45"/>
      <c r="O97" s="90"/>
      <c r="P97" s="30"/>
    </row>
    <row r="98" spans="1:16" s="3" customFormat="1" ht="11.25">
      <c r="A98" s="10"/>
      <c r="B98" s="11"/>
      <c r="C98" s="10"/>
      <c r="D98" s="9"/>
      <c r="E98" s="12"/>
      <c r="F98" s="12"/>
      <c r="G98" s="12"/>
      <c r="H98" s="45"/>
      <c r="I98" s="45"/>
      <c r="J98" s="9"/>
      <c r="K98" s="39"/>
      <c r="L98" s="12"/>
      <c r="M98" s="12"/>
      <c r="N98" s="45"/>
      <c r="O98" s="90"/>
      <c r="P98" s="30"/>
    </row>
    <row r="99" spans="1:16" s="23" customFormat="1" ht="33.75">
      <c r="A99" s="19">
        <v>20</v>
      </c>
      <c r="B99" s="20" t="s">
        <v>130</v>
      </c>
      <c r="C99" s="19" t="s">
        <v>11</v>
      </c>
      <c r="D99" s="18" t="s">
        <v>94</v>
      </c>
      <c r="E99" s="21">
        <v>125834723.46</v>
      </c>
      <c r="F99" s="21">
        <v>0</v>
      </c>
      <c r="G99" s="21">
        <v>75500834.08</v>
      </c>
      <c r="H99" s="44">
        <v>0.6</v>
      </c>
      <c r="I99" s="44">
        <v>0.6000000000317878</v>
      </c>
      <c r="J99" s="18" t="s">
        <v>65</v>
      </c>
      <c r="K99" s="37">
        <v>15</v>
      </c>
      <c r="L99" s="21">
        <v>7383893.78</v>
      </c>
      <c r="M99" s="21">
        <v>75500834.08</v>
      </c>
      <c r="N99" s="44">
        <v>0.6000000000317878</v>
      </c>
      <c r="O99" s="89">
        <v>7286842.62</v>
      </c>
      <c r="P99" s="24"/>
    </row>
    <row r="100" spans="1:16" s="3" customFormat="1" ht="11.25">
      <c r="A100" s="10"/>
      <c r="B100" s="11"/>
      <c r="C100" s="10"/>
      <c r="D100" s="9"/>
      <c r="E100" s="12">
        <v>243650000000</v>
      </c>
      <c r="F100" s="12"/>
      <c r="G100" s="12">
        <v>146190000000</v>
      </c>
      <c r="H100" s="45"/>
      <c r="I100" s="45"/>
      <c r="J100" s="9"/>
      <c r="K100" s="39"/>
      <c r="L100" s="12">
        <v>14297212000</v>
      </c>
      <c r="M100" s="12">
        <v>146190000000</v>
      </c>
      <c r="N100" s="45"/>
      <c r="O100" s="90">
        <v>14109294750.045</v>
      </c>
      <c r="P100" s="30"/>
    </row>
    <row r="101" spans="1:16" s="3" customFormat="1" ht="11.25">
      <c r="A101" s="10"/>
      <c r="B101" s="11"/>
      <c r="C101" s="10"/>
      <c r="D101" s="9"/>
      <c r="E101" s="12"/>
      <c r="F101" s="36" t="s">
        <v>64</v>
      </c>
      <c r="G101" s="12"/>
      <c r="H101" s="45"/>
      <c r="I101" s="45"/>
      <c r="J101" s="9"/>
      <c r="K101" s="39"/>
      <c r="L101" s="12"/>
      <c r="M101" s="12"/>
      <c r="N101" s="45"/>
      <c r="O101" s="90"/>
      <c r="P101" s="30"/>
    </row>
    <row r="102" spans="1:16" s="3" customFormat="1" ht="11.25">
      <c r="A102" s="10"/>
      <c r="B102" s="11"/>
      <c r="C102" s="10"/>
      <c r="D102" s="9"/>
      <c r="E102" s="12"/>
      <c r="F102" s="12"/>
      <c r="G102" s="12"/>
      <c r="H102" s="45"/>
      <c r="I102" s="45"/>
      <c r="J102" s="9"/>
      <c r="K102" s="39"/>
      <c r="L102" s="12"/>
      <c r="M102" s="12"/>
      <c r="N102" s="45"/>
      <c r="O102" s="90"/>
      <c r="P102" s="30"/>
    </row>
    <row r="103" spans="1:16" s="23" customFormat="1" ht="33.75">
      <c r="A103" s="19">
        <v>21</v>
      </c>
      <c r="B103" s="20" t="s">
        <v>101</v>
      </c>
      <c r="C103" s="19" t="s">
        <v>11</v>
      </c>
      <c r="D103" s="18" t="s">
        <v>179</v>
      </c>
      <c r="E103" s="21">
        <v>45928512.04</v>
      </c>
      <c r="F103" s="21">
        <v>0</v>
      </c>
      <c r="G103" s="21">
        <v>27557107.22</v>
      </c>
      <c r="H103" s="44">
        <v>0.6</v>
      </c>
      <c r="I103" s="44">
        <v>0.5999999999129081</v>
      </c>
      <c r="J103" s="18" t="s">
        <v>65</v>
      </c>
      <c r="K103" s="37">
        <v>15</v>
      </c>
      <c r="L103" s="21">
        <v>2695053.38</v>
      </c>
      <c r="M103" s="21">
        <v>27557107.22</v>
      </c>
      <c r="N103" s="44">
        <v>0.5999999999129081</v>
      </c>
      <c r="O103" s="89">
        <v>2659630.26</v>
      </c>
      <c r="P103" s="24"/>
    </row>
    <row r="104" spans="1:16" s="3" customFormat="1" ht="11.25">
      <c r="A104" s="10"/>
      <c r="B104" s="11"/>
      <c r="C104" s="10"/>
      <c r="D104" s="9"/>
      <c r="E104" s="12">
        <v>88930000000</v>
      </c>
      <c r="F104" s="12"/>
      <c r="G104" s="12">
        <v>53358000000</v>
      </c>
      <c r="H104" s="45"/>
      <c r="I104" s="45"/>
      <c r="J104" s="9"/>
      <c r="K104" s="39"/>
      <c r="L104" s="12">
        <v>5218351000</v>
      </c>
      <c r="M104" s="12">
        <v>53358000000</v>
      </c>
      <c r="N104" s="45"/>
      <c r="O104" s="90">
        <v>5149762290.669</v>
      </c>
      <c r="P104" s="30"/>
    </row>
    <row r="105" spans="1:16" s="3" customFormat="1" ht="11.25">
      <c r="A105" s="14"/>
      <c r="B105" s="15"/>
      <c r="C105" s="14"/>
      <c r="D105" s="16"/>
      <c r="E105" s="17"/>
      <c r="F105" s="273" t="s">
        <v>64</v>
      </c>
      <c r="G105" s="17"/>
      <c r="H105" s="46"/>
      <c r="I105" s="46"/>
      <c r="J105" s="16"/>
      <c r="K105" s="40"/>
      <c r="L105" s="17"/>
      <c r="M105" s="12"/>
      <c r="N105" s="45"/>
      <c r="O105" s="90"/>
      <c r="P105" s="30"/>
    </row>
    <row r="106" spans="1:16" s="23" customFormat="1" ht="36.75" customHeight="1">
      <c r="A106" s="19">
        <v>22</v>
      </c>
      <c r="B106" s="20" t="s">
        <v>131</v>
      </c>
      <c r="C106" s="19" t="s">
        <v>44</v>
      </c>
      <c r="D106" s="18" t="s">
        <v>180</v>
      </c>
      <c r="E106" s="21">
        <v>190551937.49</v>
      </c>
      <c r="F106" s="21">
        <v>190551937.49</v>
      </c>
      <c r="G106" s="21">
        <v>6718071.34</v>
      </c>
      <c r="H106" s="44">
        <v>0.03525585429314831</v>
      </c>
      <c r="I106" s="44">
        <v>0.03525585427517659</v>
      </c>
      <c r="J106" s="18" t="s">
        <v>41</v>
      </c>
      <c r="K106" s="37">
        <v>28</v>
      </c>
      <c r="L106" s="21">
        <v>488356.48</v>
      </c>
      <c r="M106" s="21">
        <v>6718071.34</v>
      </c>
      <c r="N106" s="44">
        <v>0.03525585427517659</v>
      </c>
      <c r="O106" s="89">
        <v>463105.86</v>
      </c>
      <c r="P106" s="24"/>
    </row>
    <row r="107" spans="1:16" s="3" customFormat="1" ht="11.25">
      <c r="A107" s="10"/>
      <c r="B107" s="11"/>
      <c r="C107" s="10"/>
      <c r="D107" s="53" t="s">
        <v>181</v>
      </c>
      <c r="E107" s="12">
        <v>368960000000</v>
      </c>
      <c r="F107" s="12">
        <v>368960000000</v>
      </c>
      <c r="G107" s="12">
        <v>13008000000</v>
      </c>
      <c r="H107" s="45"/>
      <c r="I107" s="45"/>
      <c r="J107" s="31"/>
      <c r="K107" s="39"/>
      <c r="L107" s="12">
        <v>945590000</v>
      </c>
      <c r="M107" s="12">
        <v>13008000000</v>
      </c>
      <c r="N107" s="45"/>
      <c r="O107" s="90">
        <v>896697977.9712</v>
      </c>
      <c r="P107" s="30"/>
    </row>
    <row r="108" spans="1:16" s="3" customFormat="1" ht="11.25">
      <c r="A108" s="10"/>
      <c r="B108" s="11"/>
      <c r="C108" s="10"/>
      <c r="D108" s="9" t="s">
        <v>66</v>
      </c>
      <c r="E108" s="12"/>
      <c r="F108" s="12"/>
      <c r="G108" s="12">
        <v>105590129.48</v>
      </c>
      <c r="H108" s="45">
        <v>0.5541278187337381</v>
      </c>
      <c r="I108" s="45">
        <v>0.5541278187504196</v>
      </c>
      <c r="J108" s="31" t="s">
        <v>19</v>
      </c>
      <c r="K108" s="39">
        <v>30</v>
      </c>
      <c r="L108" s="12">
        <v>7466933.85</v>
      </c>
      <c r="M108" s="12">
        <v>105590129.48</v>
      </c>
      <c r="N108" s="45">
        <v>0.5541278187504196</v>
      </c>
      <c r="O108" s="90">
        <v>7067714.14</v>
      </c>
      <c r="P108" s="30"/>
    </row>
    <row r="109" spans="1:16" s="3" customFormat="1" ht="11.25">
      <c r="A109" s="10"/>
      <c r="B109" s="11"/>
      <c r="C109" s="10"/>
      <c r="D109" s="9"/>
      <c r="E109" s="12"/>
      <c r="F109" s="12"/>
      <c r="G109" s="12">
        <v>204451000000</v>
      </c>
      <c r="H109" s="45"/>
      <c r="I109" s="45"/>
      <c r="J109" s="31"/>
      <c r="K109" s="39"/>
      <c r="L109" s="12">
        <v>14458000000</v>
      </c>
      <c r="M109" s="12">
        <v>204451000000</v>
      </c>
      <c r="N109" s="45"/>
      <c r="O109" s="90">
        <v>13685002841.187601</v>
      </c>
      <c r="P109" s="30"/>
    </row>
    <row r="110" spans="1:16" s="3" customFormat="1" ht="11.25">
      <c r="A110" s="10"/>
      <c r="B110" s="11"/>
      <c r="C110" s="10"/>
      <c r="D110" s="9"/>
      <c r="E110" s="12"/>
      <c r="F110" s="12"/>
      <c r="G110" s="12">
        <v>2022961.67</v>
      </c>
      <c r="H110" s="45">
        <v>0.010616326973113616</v>
      </c>
      <c r="I110" s="45">
        <v>0.01061632695341218</v>
      </c>
      <c r="J110" s="31" t="s">
        <v>13</v>
      </c>
      <c r="K110" s="39">
        <v>30</v>
      </c>
      <c r="L110" s="12">
        <v>143058.56</v>
      </c>
      <c r="M110" s="12">
        <v>2022961.67</v>
      </c>
      <c r="N110" s="45">
        <v>0.01061632695341218</v>
      </c>
      <c r="O110" s="90">
        <v>135407.68</v>
      </c>
      <c r="P110" s="30"/>
    </row>
    <row r="111" spans="1:16" s="3" customFormat="1" ht="11.25">
      <c r="A111" s="10"/>
      <c r="B111" s="11"/>
      <c r="C111" s="10"/>
      <c r="D111" s="9"/>
      <c r="E111" s="12"/>
      <c r="F111" s="12"/>
      <c r="G111" s="12">
        <v>3917000000</v>
      </c>
      <c r="H111" s="45"/>
      <c r="I111" s="45"/>
      <c r="J111" s="31"/>
      <c r="K111" s="39"/>
      <c r="L111" s="12">
        <v>277000000</v>
      </c>
      <c r="M111" s="12">
        <v>3917000000</v>
      </c>
      <c r="N111" s="45"/>
      <c r="O111" s="90">
        <v>262185834.8892</v>
      </c>
      <c r="P111" s="30"/>
    </row>
    <row r="112" spans="1:16" s="3" customFormat="1" ht="11.25">
      <c r="A112" s="10"/>
      <c r="B112" s="11"/>
      <c r="C112" s="10"/>
      <c r="D112" s="9"/>
      <c r="E112" s="12"/>
      <c r="F112" s="12"/>
      <c r="G112" s="21">
        <v>114331162.49</v>
      </c>
      <c r="H112" s="45">
        <v>0.6</v>
      </c>
      <c r="I112" s="45">
        <v>0.5999999999790083</v>
      </c>
      <c r="J112" s="31"/>
      <c r="K112" s="37"/>
      <c r="L112" s="21">
        <v>8098348.89</v>
      </c>
      <c r="M112" s="21">
        <v>114331162.49</v>
      </c>
      <c r="N112" s="45">
        <v>0.5999999999790083</v>
      </c>
      <c r="O112" s="89">
        <f>O106+O108+O110</f>
        <v>7666227.68</v>
      </c>
      <c r="P112" s="30"/>
    </row>
    <row r="113" spans="1:16" s="3" customFormat="1" ht="11.25">
      <c r="A113" s="10"/>
      <c r="B113" s="11"/>
      <c r="C113" s="10"/>
      <c r="D113" s="9"/>
      <c r="E113" s="12"/>
      <c r="F113" s="12"/>
      <c r="G113" s="12">
        <v>221376000000</v>
      </c>
      <c r="H113" s="45"/>
      <c r="I113" s="45"/>
      <c r="J113" s="31"/>
      <c r="K113" s="39"/>
      <c r="L113" s="12">
        <v>15680590000</v>
      </c>
      <c r="M113" s="12">
        <v>221376000000</v>
      </c>
      <c r="N113" s="45"/>
      <c r="O113" s="90">
        <v>14843886654.048002</v>
      </c>
      <c r="P113" s="30"/>
    </row>
    <row r="114" spans="1:16" s="3" customFormat="1" ht="11.25">
      <c r="A114" s="10"/>
      <c r="B114" s="11"/>
      <c r="C114" s="10"/>
      <c r="D114" s="9"/>
      <c r="E114" s="12"/>
      <c r="F114" s="12"/>
      <c r="G114" s="12"/>
      <c r="H114" s="45"/>
      <c r="I114" s="45"/>
      <c r="J114" s="31"/>
      <c r="K114" s="39"/>
      <c r="L114" s="12"/>
      <c r="M114" s="12" t="s">
        <v>95</v>
      </c>
      <c r="N114" s="45"/>
      <c r="O114" s="90"/>
      <c r="P114" s="30"/>
    </row>
    <row r="115" spans="1:16" s="23" customFormat="1" ht="46.5" customHeight="1">
      <c r="A115" s="19">
        <v>23</v>
      </c>
      <c r="B115" s="20" t="s">
        <v>132</v>
      </c>
      <c r="C115" s="19" t="s">
        <v>44</v>
      </c>
      <c r="D115" s="18" t="s">
        <v>97</v>
      </c>
      <c r="E115" s="21">
        <v>171560000</v>
      </c>
      <c r="F115" s="21">
        <v>0</v>
      </c>
      <c r="G115" s="21">
        <v>90609264.2</v>
      </c>
      <c r="H115" s="44">
        <v>0.5281491268585676</v>
      </c>
      <c r="I115" s="44">
        <v>0.5281491268360924</v>
      </c>
      <c r="J115" s="18" t="s">
        <v>65</v>
      </c>
      <c r="K115" s="37">
        <v>15</v>
      </c>
      <c r="L115" s="21">
        <v>8861481.1</v>
      </c>
      <c r="M115" s="21">
        <v>90609264.2</v>
      </c>
      <c r="N115" s="44">
        <v>0.5281491268360924</v>
      </c>
      <c r="O115" s="89">
        <v>8745008.66</v>
      </c>
      <c r="P115" s="24"/>
    </row>
    <row r="116" spans="1:16" s="3" customFormat="1" ht="11.25">
      <c r="A116" s="10"/>
      <c r="B116" s="11" t="s">
        <v>133</v>
      </c>
      <c r="C116" s="10"/>
      <c r="D116" s="9"/>
      <c r="E116" s="12">
        <v>332186481200</v>
      </c>
      <c r="F116" s="12"/>
      <c r="G116" s="12">
        <v>175444000000</v>
      </c>
      <c r="H116" s="285" t="s">
        <v>178</v>
      </c>
      <c r="I116" s="286"/>
      <c r="J116" s="31"/>
      <c r="K116" s="39"/>
      <c r="L116" s="12">
        <v>17158220000</v>
      </c>
      <c r="M116" s="12">
        <v>175444000000</v>
      </c>
      <c r="N116" s="38"/>
      <c r="O116" s="90">
        <v>16932697914.542</v>
      </c>
      <c r="P116" s="30"/>
    </row>
    <row r="117" spans="1:16" s="3" customFormat="1" ht="11.25">
      <c r="A117" s="10"/>
      <c r="B117" s="11"/>
      <c r="C117" s="10"/>
      <c r="D117" s="9"/>
      <c r="E117" s="12"/>
      <c r="F117" s="36" t="s">
        <v>64</v>
      </c>
      <c r="G117" s="12"/>
      <c r="H117" s="45"/>
      <c r="I117" s="45"/>
      <c r="J117" s="31"/>
      <c r="K117" s="39"/>
      <c r="L117" s="12"/>
      <c r="M117" s="12"/>
      <c r="N117" s="45"/>
      <c r="O117" s="90"/>
      <c r="P117" s="30"/>
    </row>
    <row r="118" spans="1:16" s="3" customFormat="1" ht="11.25">
      <c r="A118" s="10"/>
      <c r="B118" s="11"/>
      <c r="C118" s="10"/>
      <c r="D118" s="9"/>
      <c r="E118" s="12"/>
      <c r="F118" s="12"/>
      <c r="G118" s="12"/>
      <c r="H118" s="45"/>
      <c r="I118" s="45"/>
      <c r="J118" s="31"/>
      <c r="K118" s="39"/>
      <c r="L118" s="12"/>
      <c r="M118" s="12"/>
      <c r="N118" s="45"/>
      <c r="O118" s="90"/>
      <c r="P118" s="30"/>
    </row>
    <row r="119" spans="1:16" s="23" customFormat="1" ht="45">
      <c r="A119" s="19">
        <v>24</v>
      </c>
      <c r="B119" s="20" t="s">
        <v>134</v>
      </c>
      <c r="C119" s="19" t="s">
        <v>44</v>
      </c>
      <c r="D119" s="18" t="s">
        <v>94</v>
      </c>
      <c r="E119" s="21">
        <v>9518300.65</v>
      </c>
      <c r="F119" s="21">
        <v>9515718.37</v>
      </c>
      <c r="G119" s="21">
        <v>5710980.39</v>
      </c>
      <c r="H119" s="44">
        <v>0.6</v>
      </c>
      <c r="I119" s="44">
        <v>0.6001628219688473</v>
      </c>
      <c r="J119" s="18" t="s">
        <v>65</v>
      </c>
      <c r="K119" s="37">
        <v>15</v>
      </c>
      <c r="L119" s="21">
        <v>558527.48</v>
      </c>
      <c r="M119" s="21">
        <v>5709431</v>
      </c>
      <c r="N119" s="44">
        <v>0.6</v>
      </c>
      <c r="O119" s="89">
        <v>551036.63</v>
      </c>
      <c r="P119" s="24"/>
    </row>
    <row r="120" spans="1:16" s="3" customFormat="1" ht="22.5">
      <c r="A120" s="10"/>
      <c r="B120" s="11" t="s">
        <v>135</v>
      </c>
      <c r="C120" s="10"/>
      <c r="D120" s="9"/>
      <c r="E120" s="12">
        <v>18430000000</v>
      </c>
      <c r="F120" s="12">
        <v>18425000000</v>
      </c>
      <c r="G120" s="12">
        <v>11058000000</v>
      </c>
      <c r="H120" s="45"/>
      <c r="I120" s="45"/>
      <c r="J120" s="31"/>
      <c r="K120" s="39"/>
      <c r="L120" s="12">
        <v>1081460000</v>
      </c>
      <c r="M120" s="12">
        <v>11055000000</v>
      </c>
      <c r="N120" s="45"/>
      <c r="O120" s="90">
        <v>1066955698</v>
      </c>
      <c r="P120" s="30"/>
    </row>
    <row r="121" spans="1:16" s="3" customFormat="1" ht="11.25">
      <c r="A121" s="10"/>
      <c r="B121" s="11"/>
      <c r="C121" s="10"/>
      <c r="D121" s="9"/>
      <c r="E121" s="12"/>
      <c r="F121" s="12"/>
      <c r="G121" s="12"/>
      <c r="H121" s="45"/>
      <c r="I121" s="45"/>
      <c r="J121" s="31"/>
      <c r="K121" s="39"/>
      <c r="L121" s="12"/>
      <c r="M121" s="12"/>
      <c r="N121" s="45"/>
      <c r="O121" s="90"/>
      <c r="P121" s="30"/>
    </row>
    <row r="122" spans="1:16" s="3" customFormat="1" ht="11.25">
      <c r="A122" s="10"/>
      <c r="B122" s="11"/>
      <c r="C122" s="10"/>
      <c r="D122" s="9"/>
      <c r="E122" s="12"/>
      <c r="F122" s="12"/>
      <c r="G122" s="12"/>
      <c r="H122" s="45"/>
      <c r="I122" s="45"/>
      <c r="J122" s="31"/>
      <c r="K122" s="39"/>
      <c r="L122" s="12"/>
      <c r="M122" s="12"/>
      <c r="N122" s="45"/>
      <c r="O122" s="90"/>
      <c r="P122" s="30"/>
    </row>
    <row r="123" spans="1:16" s="23" customFormat="1" ht="33.75">
      <c r="A123" s="19">
        <v>25</v>
      </c>
      <c r="B123" s="20" t="s">
        <v>136</v>
      </c>
      <c r="C123" s="19" t="s">
        <v>44</v>
      </c>
      <c r="D123" s="18" t="s">
        <v>14</v>
      </c>
      <c r="E123" s="21">
        <v>30157984.17</v>
      </c>
      <c r="F123" s="21">
        <v>30157467.71</v>
      </c>
      <c r="G123" s="21">
        <v>18094790.5</v>
      </c>
      <c r="H123" s="44">
        <v>0.6</v>
      </c>
      <c r="I123" s="44">
        <v>0.6000102751995949</v>
      </c>
      <c r="J123" s="34" t="s">
        <v>15</v>
      </c>
      <c r="K123" s="37">
        <v>20</v>
      </c>
      <c r="L123" s="21">
        <v>1534166.21</v>
      </c>
      <c r="M123" s="21">
        <v>18094480.63</v>
      </c>
      <c r="N123" s="44">
        <v>0.6000102751995949</v>
      </c>
      <c r="O123" s="89">
        <v>1478285.91</v>
      </c>
      <c r="P123" s="24"/>
    </row>
    <row r="124" spans="1:16" s="3" customFormat="1" ht="33.75">
      <c r="A124" s="10"/>
      <c r="B124" s="11" t="s">
        <v>137</v>
      </c>
      <c r="C124" s="10"/>
      <c r="D124" s="9"/>
      <c r="E124" s="12">
        <v>58394000000</v>
      </c>
      <c r="F124" s="12">
        <v>58393000000</v>
      </c>
      <c r="G124" s="12">
        <v>35036400000</v>
      </c>
      <c r="H124" s="45"/>
      <c r="I124" s="45"/>
      <c r="J124" s="31"/>
      <c r="K124" s="39"/>
      <c r="L124" s="12">
        <v>2970560000</v>
      </c>
      <c r="M124" s="12">
        <v>35035800000</v>
      </c>
      <c r="N124" s="45"/>
      <c r="O124" s="90">
        <v>2862360660</v>
      </c>
      <c r="P124" s="30"/>
    </row>
    <row r="125" spans="1:16" s="3" customFormat="1" ht="11.25">
      <c r="A125" s="10"/>
      <c r="B125" s="11"/>
      <c r="C125" s="10"/>
      <c r="D125" s="9"/>
      <c r="E125" s="12"/>
      <c r="F125" s="12"/>
      <c r="G125" s="12"/>
      <c r="H125" s="45"/>
      <c r="I125" s="45"/>
      <c r="J125" s="31"/>
      <c r="K125" s="39"/>
      <c r="L125" s="12"/>
      <c r="M125" s="12"/>
      <c r="N125" s="45"/>
      <c r="O125" s="90"/>
      <c r="P125" s="30"/>
    </row>
    <row r="126" spans="1:16" s="3" customFormat="1" ht="11.25">
      <c r="A126" s="10"/>
      <c r="B126" s="11"/>
      <c r="C126" s="10"/>
      <c r="D126" s="9"/>
      <c r="E126" s="12"/>
      <c r="F126" s="12"/>
      <c r="G126" s="12"/>
      <c r="H126" s="45"/>
      <c r="I126" s="45"/>
      <c r="J126" s="31"/>
      <c r="K126" s="39"/>
      <c r="L126" s="12"/>
      <c r="M126" s="12"/>
      <c r="N126" s="45"/>
      <c r="O126" s="90"/>
      <c r="P126" s="30"/>
    </row>
    <row r="127" spans="1:16" s="23" customFormat="1" ht="33.75">
      <c r="A127" s="19">
        <v>26</v>
      </c>
      <c r="B127" s="20" t="s">
        <v>138</v>
      </c>
      <c r="C127" s="19" t="s">
        <v>44</v>
      </c>
      <c r="D127" s="18" t="s">
        <v>94</v>
      </c>
      <c r="E127" s="21">
        <v>8314956.08</v>
      </c>
      <c r="F127" s="21">
        <v>0</v>
      </c>
      <c r="G127" s="21">
        <v>4988973.65</v>
      </c>
      <c r="H127" s="44">
        <v>0.6</v>
      </c>
      <c r="I127" s="44">
        <v>0.6000000002405305</v>
      </c>
      <c r="J127" s="18" t="s">
        <v>65</v>
      </c>
      <c r="K127" s="37">
        <v>15</v>
      </c>
      <c r="L127" s="21">
        <v>487915.94</v>
      </c>
      <c r="M127" s="21">
        <v>4988973.65</v>
      </c>
      <c r="N127" s="44">
        <v>0.6000000002405305</v>
      </c>
      <c r="O127" s="89">
        <v>481502.84</v>
      </c>
      <c r="P127" s="24"/>
    </row>
    <row r="128" spans="1:16" s="3" customFormat="1" ht="11.25">
      <c r="A128" s="10"/>
      <c r="B128" s="11" t="s">
        <v>139</v>
      </c>
      <c r="C128" s="10"/>
      <c r="D128" s="9"/>
      <c r="E128" s="12">
        <v>16100000000</v>
      </c>
      <c r="F128" s="12"/>
      <c r="G128" s="12">
        <v>9660000000</v>
      </c>
      <c r="H128" s="45"/>
      <c r="I128" s="45"/>
      <c r="J128" s="31"/>
      <c r="K128" s="39"/>
      <c r="L128" s="12">
        <v>944737000</v>
      </c>
      <c r="M128" s="12">
        <v>9660000000</v>
      </c>
      <c r="N128" s="45"/>
      <c r="O128" s="90">
        <v>932319497.13</v>
      </c>
      <c r="P128" s="30"/>
    </row>
    <row r="129" spans="1:16" s="3" customFormat="1" ht="11.25">
      <c r="A129" s="10"/>
      <c r="B129" s="11"/>
      <c r="C129" s="10"/>
      <c r="D129" s="9"/>
      <c r="E129" s="12"/>
      <c r="F129" s="36" t="s">
        <v>64</v>
      </c>
      <c r="G129" s="12"/>
      <c r="H129" s="45"/>
      <c r="I129" s="45"/>
      <c r="J129" s="31"/>
      <c r="K129" s="39"/>
      <c r="L129" s="12"/>
      <c r="M129" s="12"/>
      <c r="N129" s="45"/>
      <c r="O129" s="90"/>
      <c r="P129" s="30"/>
    </row>
    <row r="130" spans="1:16" s="3" customFormat="1" ht="11.25">
      <c r="A130" s="10"/>
      <c r="B130" s="11"/>
      <c r="C130" s="10"/>
      <c r="D130" s="9"/>
      <c r="E130" s="12"/>
      <c r="F130" s="12"/>
      <c r="G130" s="12"/>
      <c r="H130" s="45"/>
      <c r="I130" s="45"/>
      <c r="J130" s="31"/>
      <c r="K130" s="39"/>
      <c r="L130" s="12"/>
      <c r="M130" s="12"/>
      <c r="N130" s="45"/>
      <c r="O130" s="90"/>
      <c r="P130" s="30"/>
    </row>
    <row r="131" spans="1:16" s="23" customFormat="1" ht="22.5">
      <c r="A131" s="19">
        <v>27</v>
      </c>
      <c r="B131" s="20" t="s">
        <v>140</v>
      </c>
      <c r="C131" s="19" t="s">
        <v>44</v>
      </c>
      <c r="D131" s="18" t="s">
        <v>74</v>
      </c>
      <c r="E131" s="21">
        <v>63488046.61</v>
      </c>
      <c r="F131" s="21">
        <v>0</v>
      </c>
      <c r="G131" s="21">
        <v>38092827.96</v>
      </c>
      <c r="H131" s="44">
        <v>0.6</v>
      </c>
      <c r="I131" s="44">
        <v>0.599999999905494</v>
      </c>
      <c r="J131" s="34" t="s">
        <v>19</v>
      </c>
      <c r="K131" s="37">
        <v>30</v>
      </c>
      <c r="L131" s="21">
        <v>3076275.52</v>
      </c>
      <c r="M131" s="21">
        <v>38092827.96</v>
      </c>
      <c r="N131" s="44">
        <v>0.599999999905494</v>
      </c>
      <c r="O131" s="89">
        <v>2549757.44</v>
      </c>
      <c r="P131" s="24"/>
    </row>
    <row r="132" spans="1:16" s="3" customFormat="1" ht="11.25">
      <c r="A132" s="10"/>
      <c r="B132" s="11"/>
      <c r="C132" s="10"/>
      <c r="D132" s="9"/>
      <c r="E132" s="12">
        <v>122930000000</v>
      </c>
      <c r="F132" s="12"/>
      <c r="G132" s="12">
        <v>73758000000</v>
      </c>
      <c r="H132" s="45"/>
      <c r="I132" s="45"/>
      <c r="J132" s="31"/>
      <c r="K132" s="39"/>
      <c r="L132" s="12">
        <v>5956500000</v>
      </c>
      <c r="M132" s="12">
        <v>73758000000</v>
      </c>
      <c r="N132" s="45"/>
      <c r="O132" s="90">
        <v>4937018843.440801</v>
      </c>
      <c r="P132" s="30"/>
    </row>
    <row r="133" spans="1:16" s="3" customFormat="1" ht="11.25">
      <c r="A133" s="10"/>
      <c r="B133" s="11"/>
      <c r="C133" s="10"/>
      <c r="D133" s="9"/>
      <c r="E133" s="12"/>
      <c r="F133" s="36" t="s">
        <v>64</v>
      </c>
      <c r="G133" s="12"/>
      <c r="H133" s="45"/>
      <c r="I133" s="45"/>
      <c r="J133" s="31"/>
      <c r="K133" s="39"/>
      <c r="L133" s="12"/>
      <c r="M133" s="12"/>
      <c r="N133" s="45"/>
      <c r="O133" s="90"/>
      <c r="P133" s="30"/>
    </row>
    <row r="134" spans="1:16" s="3" customFormat="1" ht="11.25">
      <c r="A134" s="10"/>
      <c r="B134" s="11"/>
      <c r="C134" s="10"/>
      <c r="D134" s="9"/>
      <c r="E134" s="12"/>
      <c r="F134" s="12"/>
      <c r="G134" s="12"/>
      <c r="H134" s="45"/>
      <c r="I134" s="45"/>
      <c r="J134" s="31"/>
      <c r="K134" s="39"/>
      <c r="L134" s="12"/>
      <c r="M134" s="12"/>
      <c r="N134" s="45"/>
      <c r="O134" s="90"/>
      <c r="P134" s="30"/>
    </row>
    <row r="135" spans="1:16" s="23" customFormat="1" ht="34.5" customHeight="1">
      <c r="A135" s="19">
        <v>28</v>
      </c>
      <c r="B135" s="20" t="s">
        <v>102</v>
      </c>
      <c r="C135" s="19" t="s">
        <v>44</v>
      </c>
      <c r="D135" s="18" t="s">
        <v>14</v>
      </c>
      <c r="E135" s="21">
        <v>64598945.4</v>
      </c>
      <c r="F135" s="21">
        <v>0</v>
      </c>
      <c r="G135" s="21">
        <v>38759367.24</v>
      </c>
      <c r="H135" s="44">
        <v>0.6</v>
      </c>
      <c r="I135" s="44">
        <v>0.6</v>
      </c>
      <c r="J135" s="34" t="s">
        <v>15</v>
      </c>
      <c r="K135" s="37">
        <v>20</v>
      </c>
      <c r="L135" s="21">
        <v>3286215.25</v>
      </c>
      <c r="M135" s="21">
        <v>38759367.24</v>
      </c>
      <c r="N135" s="44">
        <v>0.6</v>
      </c>
      <c r="O135" s="89">
        <v>3166569.28</v>
      </c>
      <c r="P135" s="24"/>
    </row>
    <row r="136" spans="1:16" s="3" customFormat="1" ht="22.5">
      <c r="A136" s="10"/>
      <c r="B136" s="11" t="s">
        <v>141</v>
      </c>
      <c r="C136" s="19" t="s">
        <v>44</v>
      </c>
      <c r="D136" s="9"/>
      <c r="E136" s="12">
        <v>125081000000</v>
      </c>
      <c r="F136" s="12"/>
      <c r="G136" s="12">
        <v>75048600000</v>
      </c>
      <c r="H136" s="45"/>
      <c r="I136" s="45"/>
      <c r="J136" s="31"/>
      <c r="K136" s="39"/>
      <c r="L136" s="12">
        <v>6363000000</v>
      </c>
      <c r="M136" s="12">
        <v>75048600000</v>
      </c>
      <c r="N136" s="45"/>
      <c r="O136" s="90">
        <v>6131333100.94536</v>
      </c>
      <c r="P136" s="30"/>
    </row>
    <row r="137" spans="1:16" s="3" customFormat="1" ht="11.25">
      <c r="A137" s="10"/>
      <c r="B137" s="11"/>
      <c r="C137" s="10"/>
      <c r="D137" s="9"/>
      <c r="E137" s="12"/>
      <c r="F137" s="36" t="s">
        <v>64</v>
      </c>
      <c r="G137" s="12"/>
      <c r="H137" s="45"/>
      <c r="I137" s="45"/>
      <c r="J137" s="31"/>
      <c r="K137" s="39"/>
      <c r="L137" s="12"/>
      <c r="M137" s="12"/>
      <c r="N137" s="45"/>
      <c r="O137" s="90"/>
      <c r="P137" s="30"/>
    </row>
    <row r="138" spans="1:16" s="3" customFormat="1" ht="11.25">
      <c r="A138" s="10"/>
      <c r="B138" s="11"/>
      <c r="C138" s="10"/>
      <c r="D138" s="9"/>
      <c r="E138" s="12"/>
      <c r="F138" s="12"/>
      <c r="G138" s="12"/>
      <c r="H138" s="45"/>
      <c r="I138" s="45"/>
      <c r="J138" s="31"/>
      <c r="K138" s="39"/>
      <c r="L138" s="12"/>
      <c r="M138" s="12"/>
      <c r="N138" s="45"/>
      <c r="O138" s="90"/>
      <c r="P138" s="30"/>
    </row>
    <row r="139" spans="1:16" s="23" customFormat="1" ht="33.75">
      <c r="A139" s="19">
        <v>29</v>
      </c>
      <c r="B139" s="20" t="s">
        <v>55</v>
      </c>
      <c r="C139" s="19" t="s">
        <v>17</v>
      </c>
      <c r="D139" s="18" t="s">
        <v>18</v>
      </c>
      <c r="E139" s="21">
        <v>123020033.36</v>
      </c>
      <c r="F139" s="21">
        <v>127836510.4</v>
      </c>
      <c r="G139" s="21">
        <v>48614087.91</v>
      </c>
      <c r="H139" s="19"/>
      <c r="I139" s="19"/>
      <c r="J139" s="18" t="s">
        <v>19</v>
      </c>
      <c r="K139" s="34">
        <v>30</v>
      </c>
      <c r="L139" s="21">
        <v>3092126.05</v>
      </c>
      <c r="M139" s="19"/>
      <c r="N139" s="19"/>
      <c r="O139" s="122"/>
      <c r="P139" s="24"/>
    </row>
    <row r="140" spans="1:16" s="3" customFormat="1" ht="11.25">
      <c r="A140" s="10"/>
      <c r="B140" s="289" t="s">
        <v>291</v>
      </c>
      <c r="C140" s="290"/>
      <c r="D140" s="291"/>
      <c r="E140" s="12">
        <v>238200000000</v>
      </c>
      <c r="F140" s="12">
        <v>247526000000</v>
      </c>
      <c r="G140" s="12">
        <v>94130000000</v>
      </c>
      <c r="H140" s="10"/>
      <c r="I140" s="10"/>
      <c r="J140" s="10"/>
      <c r="K140" s="10"/>
      <c r="L140" s="12">
        <v>5987190902</v>
      </c>
      <c r="M140" s="10"/>
      <c r="N140" s="10"/>
      <c r="O140" s="123"/>
      <c r="P140" s="30"/>
    </row>
    <row r="141" spans="1:16" s="3" customFormat="1" ht="11.25">
      <c r="A141" s="10"/>
      <c r="B141" s="11"/>
      <c r="C141" s="10"/>
      <c r="D141" s="9"/>
      <c r="E141" s="12"/>
      <c r="F141" s="12"/>
      <c r="G141" s="12">
        <v>25197932.11</v>
      </c>
      <c r="H141" s="45">
        <v>0.20482787573467673</v>
      </c>
      <c r="I141" s="45">
        <v>0.2048</v>
      </c>
      <c r="J141" s="31" t="s">
        <v>24</v>
      </c>
      <c r="K141" s="39">
        <v>15</v>
      </c>
      <c r="L141" s="12">
        <v>2513339.78</v>
      </c>
      <c r="M141" s="12">
        <v>25197932.11</v>
      </c>
      <c r="N141" s="45">
        <v>0.20482787576769682</v>
      </c>
      <c r="O141" s="90">
        <v>2431938.24</v>
      </c>
      <c r="P141" s="30"/>
    </row>
    <row r="142" spans="1:16" s="3" customFormat="1" ht="12.75">
      <c r="A142" s="10"/>
      <c r="B142" s="11"/>
      <c r="C142" s="10"/>
      <c r="D142" s="9"/>
      <c r="E142" s="12"/>
      <c r="F142" s="12"/>
      <c r="G142" s="12">
        <v>48790000000</v>
      </c>
      <c r="H142" s="45"/>
      <c r="I142" s="45"/>
      <c r="J142" s="69"/>
      <c r="K142" s="39"/>
      <c r="L142" s="12">
        <v>4866504412</v>
      </c>
      <c r="M142" s="12">
        <v>48790000000</v>
      </c>
      <c r="N142" s="45"/>
      <c r="O142" s="90">
        <v>4708889054.345</v>
      </c>
      <c r="P142" s="30"/>
    </row>
    <row r="143" spans="1:16" s="3" customFormat="1" ht="11.25">
      <c r="A143" s="10"/>
      <c r="B143" s="11"/>
      <c r="C143" s="10"/>
      <c r="D143" s="9"/>
      <c r="E143" s="12"/>
      <c r="F143" s="12"/>
      <c r="G143" s="21">
        <f>SUM(G139+G141)</f>
        <v>73812020.02</v>
      </c>
      <c r="H143" s="45"/>
      <c r="I143" s="45"/>
      <c r="J143" s="31"/>
      <c r="K143" s="39"/>
      <c r="L143" s="21">
        <f>SUM(L139+L141)</f>
        <v>5605465.83</v>
      </c>
      <c r="M143" s="12"/>
      <c r="N143" s="45"/>
      <c r="O143" s="90"/>
      <c r="P143" s="30"/>
    </row>
    <row r="144" spans="1:16" s="3" customFormat="1" ht="11.25">
      <c r="A144" s="10"/>
      <c r="B144" s="11"/>
      <c r="C144" s="10"/>
      <c r="D144" s="9"/>
      <c r="E144" s="12"/>
      <c r="F144" s="12"/>
      <c r="G144" s="12">
        <f>SUM(G140+G142)</f>
        <v>142920000000</v>
      </c>
      <c r="H144" s="45"/>
      <c r="I144" s="45"/>
      <c r="J144" s="31"/>
      <c r="K144" s="39"/>
      <c r="L144" s="12">
        <f>SUM(L140+L142)</f>
        <v>10853695314</v>
      </c>
      <c r="M144" s="12"/>
      <c r="N144" s="45"/>
      <c r="O144" s="90"/>
      <c r="P144" s="30"/>
    </row>
    <row r="145" spans="1:16" s="3" customFormat="1" ht="11.25">
      <c r="A145" s="10"/>
      <c r="B145" s="11"/>
      <c r="C145" s="10"/>
      <c r="D145" s="9"/>
      <c r="E145" s="12"/>
      <c r="F145" s="12"/>
      <c r="G145" s="12"/>
      <c r="H145" s="45"/>
      <c r="I145" s="45"/>
      <c r="J145" s="31"/>
      <c r="K145" s="39"/>
      <c r="L145" s="12"/>
      <c r="M145" s="12"/>
      <c r="N145" s="45"/>
      <c r="O145" s="90"/>
      <c r="P145" s="30"/>
    </row>
    <row r="146" spans="1:16" s="23" customFormat="1" ht="33.75">
      <c r="A146" s="19">
        <v>30</v>
      </c>
      <c r="B146" s="20" t="s">
        <v>329</v>
      </c>
      <c r="C146" s="19" t="s">
        <v>17</v>
      </c>
      <c r="D146" s="18" t="s">
        <v>75</v>
      </c>
      <c r="E146" s="21">
        <v>134278793.76</v>
      </c>
      <c r="F146" s="21">
        <v>171461108.21</v>
      </c>
      <c r="G146" s="21">
        <v>80567276.26</v>
      </c>
      <c r="H146" s="44">
        <v>0.6</v>
      </c>
      <c r="I146" s="44">
        <v>0.6000000000297888</v>
      </c>
      <c r="J146" s="34" t="s">
        <v>19</v>
      </c>
      <c r="K146" s="37">
        <v>30</v>
      </c>
      <c r="L146" s="21">
        <v>3669942.72</v>
      </c>
      <c r="M146" s="21">
        <v>78252549.75</v>
      </c>
      <c r="O146" s="89">
        <v>5237863.18</v>
      </c>
      <c r="P146" s="24"/>
    </row>
    <row r="147" spans="1:16" s="3" customFormat="1" ht="11.25">
      <c r="A147" s="10"/>
      <c r="B147" s="11"/>
      <c r="C147" s="10"/>
      <c r="D147" s="9"/>
      <c r="E147" s="12">
        <v>260000000000</v>
      </c>
      <c r="F147" s="12">
        <v>331995000000</v>
      </c>
      <c r="G147" s="12">
        <v>156000000000</v>
      </c>
      <c r="H147" s="45"/>
      <c r="I147" s="45"/>
      <c r="J147" s="31"/>
      <c r="K147" s="39"/>
      <c r="L147" s="12">
        <v>7106000000</v>
      </c>
      <c r="M147" s="12">
        <v>151518064504</v>
      </c>
      <c r="N147" s="45"/>
      <c r="O147" s="90">
        <v>10141917346</v>
      </c>
      <c r="P147" s="30"/>
    </row>
    <row r="148" spans="1:16" s="3" customFormat="1" ht="11.25">
      <c r="A148" s="10"/>
      <c r="B148" s="11"/>
      <c r="C148" s="10"/>
      <c r="D148" s="9"/>
      <c r="E148" s="12"/>
      <c r="F148" s="12"/>
      <c r="G148" s="12"/>
      <c r="H148" s="45"/>
      <c r="I148" s="45"/>
      <c r="J148" s="31" t="s">
        <v>42</v>
      </c>
      <c r="K148" s="39">
        <v>30</v>
      </c>
      <c r="L148" s="12"/>
      <c r="M148" s="12">
        <v>2314726.51</v>
      </c>
      <c r="N148" s="45"/>
      <c r="O148" s="90">
        <v>154937.07</v>
      </c>
      <c r="P148" s="30"/>
    </row>
    <row r="149" spans="1:16" s="3" customFormat="1" ht="11.25">
      <c r="A149" s="10"/>
      <c r="B149" s="11"/>
      <c r="C149" s="10"/>
      <c r="D149" s="9"/>
      <c r="E149" s="12"/>
      <c r="F149" s="12"/>
      <c r="G149" s="12"/>
      <c r="H149" s="45"/>
      <c r="I149" s="45"/>
      <c r="J149" s="31"/>
      <c r="K149" s="39"/>
      <c r="L149" s="12"/>
      <c r="M149" s="12">
        <v>4481935496</v>
      </c>
      <c r="N149" s="45"/>
      <c r="O149" s="90">
        <v>300000000</v>
      </c>
      <c r="P149" s="30"/>
    </row>
    <row r="150" spans="1:16" s="3" customFormat="1" ht="11.25">
      <c r="A150" s="10"/>
      <c r="B150" s="11"/>
      <c r="C150" s="10"/>
      <c r="D150" s="9"/>
      <c r="E150" s="12"/>
      <c r="F150" s="12"/>
      <c r="G150" s="12"/>
      <c r="H150" s="45"/>
      <c r="I150" s="45"/>
      <c r="J150" s="31"/>
      <c r="K150" s="39"/>
      <c r="L150" s="12"/>
      <c r="M150" s="21">
        <f>SUM(M146+M148)</f>
        <v>80567276.26</v>
      </c>
      <c r="N150" s="44">
        <v>0.6000000000297888</v>
      </c>
      <c r="O150" s="89">
        <f>SUM(O146+O148)</f>
        <v>5392800.25</v>
      </c>
      <c r="P150" s="30"/>
    </row>
    <row r="151" spans="1:16" s="3" customFormat="1" ht="11.25">
      <c r="A151" s="10"/>
      <c r="B151" s="11"/>
      <c r="C151" s="10"/>
      <c r="D151" s="9"/>
      <c r="E151" s="12"/>
      <c r="F151" s="12"/>
      <c r="G151" s="12"/>
      <c r="H151" s="45"/>
      <c r="I151" s="45"/>
      <c r="J151" s="31"/>
      <c r="K151" s="39"/>
      <c r="L151" s="12"/>
      <c r="M151" s="12">
        <f>SUM(M147+M149)</f>
        <v>156000000000</v>
      </c>
      <c r="N151" s="45"/>
      <c r="O151" s="90">
        <f>SUM(O147+O149)</f>
        <v>10441917346</v>
      </c>
      <c r="P151" s="30"/>
    </row>
    <row r="152" spans="1:16" s="3" customFormat="1" ht="11.25">
      <c r="A152" s="10"/>
      <c r="B152" s="11"/>
      <c r="C152" s="10"/>
      <c r="D152" s="9"/>
      <c r="E152" s="12"/>
      <c r="F152" s="12"/>
      <c r="G152" s="12"/>
      <c r="H152" s="45"/>
      <c r="I152" s="45"/>
      <c r="J152" s="31"/>
      <c r="K152" s="39"/>
      <c r="L152" s="12"/>
      <c r="M152" s="12"/>
      <c r="N152" s="45"/>
      <c r="O152" s="90"/>
      <c r="P152" s="30"/>
    </row>
    <row r="153" spans="1:16" s="23" customFormat="1" ht="33.75">
      <c r="A153" s="19">
        <v>31</v>
      </c>
      <c r="B153" s="20" t="s">
        <v>142</v>
      </c>
      <c r="C153" s="19" t="s">
        <v>17</v>
      </c>
      <c r="D153" s="18" t="s">
        <v>94</v>
      </c>
      <c r="E153" s="21">
        <v>60217325.06</v>
      </c>
      <c r="F153" s="21">
        <v>0</v>
      </c>
      <c r="G153" s="21">
        <v>36130291.75</v>
      </c>
      <c r="H153" s="44">
        <v>0.5999982846900006</v>
      </c>
      <c r="I153" s="44">
        <v>0.5999982847793405</v>
      </c>
      <c r="J153" s="18" t="s">
        <v>65</v>
      </c>
      <c r="K153" s="37">
        <v>15</v>
      </c>
      <c r="L153" s="21">
        <v>3533500.49</v>
      </c>
      <c r="M153" s="21">
        <v>36130291.75</v>
      </c>
      <c r="N153" s="44">
        <v>0.5999982847793405</v>
      </c>
      <c r="O153" s="89">
        <v>3487057.5</v>
      </c>
      <c r="P153" s="24"/>
    </row>
    <row r="154" spans="1:16" s="3" customFormat="1" ht="11.25">
      <c r="A154" s="10"/>
      <c r="B154" s="11"/>
      <c r="C154" s="10"/>
      <c r="D154" s="9"/>
      <c r="E154" s="12">
        <v>116597000000</v>
      </c>
      <c r="F154" s="12"/>
      <c r="G154" s="12">
        <v>69958000000</v>
      </c>
      <c r="H154" s="45"/>
      <c r="I154" s="45"/>
      <c r="J154" s="31"/>
      <c r="K154" s="39"/>
      <c r="L154" s="12">
        <v>6841811000</v>
      </c>
      <c r="M154" s="12">
        <v>69958000000</v>
      </c>
      <c r="N154" s="45"/>
      <c r="O154" s="90">
        <v>6751884821.969</v>
      </c>
      <c r="P154" s="30"/>
    </row>
    <row r="155" spans="1:16" s="3" customFormat="1" ht="11.25">
      <c r="A155" s="10"/>
      <c r="B155" s="11"/>
      <c r="C155" s="10"/>
      <c r="D155" s="9"/>
      <c r="E155" s="12"/>
      <c r="F155" s="36" t="s">
        <v>64</v>
      </c>
      <c r="G155" s="12"/>
      <c r="H155" s="45"/>
      <c r="I155" s="45"/>
      <c r="J155" s="31"/>
      <c r="K155" s="39"/>
      <c r="L155" s="12"/>
      <c r="M155" s="12"/>
      <c r="N155" s="45"/>
      <c r="O155" s="90"/>
      <c r="P155" s="30"/>
    </row>
    <row r="156" spans="1:16" s="3" customFormat="1" ht="11.25">
      <c r="A156" s="10"/>
      <c r="B156" s="11"/>
      <c r="C156" s="10"/>
      <c r="D156" s="9"/>
      <c r="E156" s="12"/>
      <c r="F156" s="12"/>
      <c r="G156" s="12"/>
      <c r="H156" s="45"/>
      <c r="I156" s="45"/>
      <c r="J156" s="31"/>
      <c r="K156" s="39"/>
      <c r="L156" s="12"/>
      <c r="M156" s="12"/>
      <c r="N156" s="45"/>
      <c r="O156" s="90"/>
      <c r="P156" s="30"/>
    </row>
    <row r="157" spans="1:16" s="23" customFormat="1" ht="22.5">
      <c r="A157" s="19">
        <v>32</v>
      </c>
      <c r="B157" s="20" t="s">
        <v>103</v>
      </c>
      <c r="C157" s="19" t="s">
        <v>17</v>
      </c>
      <c r="D157" s="18" t="s">
        <v>94</v>
      </c>
      <c r="E157" s="21">
        <v>2556461.65</v>
      </c>
      <c r="F157" s="21">
        <v>2556461.65</v>
      </c>
      <c r="G157" s="21">
        <v>1533876.99</v>
      </c>
      <c r="H157" s="44">
        <v>0.6</v>
      </c>
      <c r="I157" s="44">
        <v>0.6</v>
      </c>
      <c r="J157" s="18" t="s">
        <v>65</v>
      </c>
      <c r="K157" s="37">
        <v>15</v>
      </c>
      <c r="L157" s="21">
        <v>150011.62</v>
      </c>
      <c r="M157" s="21">
        <v>1533876.99</v>
      </c>
      <c r="N157" s="44">
        <v>0.6</v>
      </c>
      <c r="O157" s="89">
        <v>148039.7</v>
      </c>
      <c r="P157" s="24"/>
    </row>
    <row r="158" spans="1:16" s="3" customFormat="1" ht="11.25">
      <c r="A158" s="10"/>
      <c r="B158" s="11"/>
      <c r="C158" s="10"/>
      <c r="D158" s="9"/>
      <c r="E158" s="12">
        <v>4950000000</v>
      </c>
      <c r="F158" s="12">
        <v>4950000000</v>
      </c>
      <c r="G158" s="12">
        <v>2970000000</v>
      </c>
      <c r="H158" s="45"/>
      <c r="I158" s="45"/>
      <c r="J158" s="31"/>
      <c r="K158" s="39"/>
      <c r="L158" s="12">
        <v>290463000</v>
      </c>
      <c r="M158" s="12">
        <v>2970000000</v>
      </c>
      <c r="N158" s="45"/>
      <c r="O158" s="90">
        <v>286644814.335</v>
      </c>
      <c r="P158" s="30"/>
    </row>
    <row r="159" spans="1:16" s="3" customFormat="1" ht="11.25">
      <c r="A159" s="10"/>
      <c r="B159" s="11"/>
      <c r="C159" s="10"/>
      <c r="D159" s="9"/>
      <c r="E159" s="12"/>
      <c r="F159" s="36" t="s">
        <v>76</v>
      </c>
      <c r="G159" s="12"/>
      <c r="H159" s="45"/>
      <c r="I159" s="45"/>
      <c r="J159" s="31"/>
      <c r="K159" s="39"/>
      <c r="L159" s="12"/>
      <c r="M159" s="12"/>
      <c r="N159" s="45"/>
      <c r="O159" s="90"/>
      <c r="P159" s="30"/>
    </row>
    <row r="160" spans="1:16" s="3" customFormat="1" ht="11.25">
      <c r="A160" s="10"/>
      <c r="B160" s="11"/>
      <c r="C160" s="10"/>
      <c r="D160" s="9"/>
      <c r="E160" s="12"/>
      <c r="F160" s="12"/>
      <c r="G160" s="12"/>
      <c r="H160" s="45"/>
      <c r="I160" s="45"/>
      <c r="J160" s="31"/>
      <c r="K160" s="39"/>
      <c r="L160" s="12"/>
      <c r="M160" s="12"/>
      <c r="N160" s="45"/>
      <c r="O160" s="90"/>
      <c r="P160" s="30"/>
    </row>
    <row r="161" spans="1:16" s="23" customFormat="1" ht="33.75">
      <c r="A161" s="19">
        <v>33</v>
      </c>
      <c r="B161" s="20" t="s">
        <v>143</v>
      </c>
      <c r="C161" s="19" t="s">
        <v>77</v>
      </c>
      <c r="D161" s="18" t="s">
        <v>182</v>
      </c>
      <c r="E161" s="21">
        <v>5164568.99</v>
      </c>
      <c r="F161" s="21">
        <v>5164568.99</v>
      </c>
      <c r="G161" s="21">
        <v>3098741.39</v>
      </c>
      <c r="H161" s="44">
        <v>0.6</v>
      </c>
      <c r="I161" s="44">
        <v>0.599999999225492</v>
      </c>
      <c r="J161" s="18" t="s">
        <v>65</v>
      </c>
      <c r="K161" s="37">
        <v>15</v>
      </c>
      <c r="L161" s="21">
        <v>295929.8</v>
      </c>
      <c r="M161" s="21">
        <v>3098741.39</v>
      </c>
      <c r="N161" s="44">
        <v>0.599999999225492</v>
      </c>
      <c r="O161" s="89">
        <v>299070.08</v>
      </c>
      <c r="P161" s="24"/>
    </row>
    <row r="162" spans="1:16" s="3" customFormat="1" ht="11.25">
      <c r="A162" s="10"/>
      <c r="B162" s="11"/>
      <c r="C162" s="10"/>
      <c r="D162" s="9"/>
      <c r="E162" s="12">
        <v>10000000000</v>
      </c>
      <c r="F162" s="12">
        <v>10000000000</v>
      </c>
      <c r="G162" s="12">
        <v>6000000000</v>
      </c>
      <c r="H162" s="45"/>
      <c r="I162" s="45"/>
      <c r="J162" s="31"/>
      <c r="K162" s="39"/>
      <c r="L162" s="12">
        <v>573000000</v>
      </c>
      <c r="M162" s="12">
        <v>6000000000</v>
      </c>
      <c r="N162" s="45"/>
      <c r="O162" s="90">
        <v>579080433</v>
      </c>
      <c r="P162" s="30"/>
    </row>
    <row r="163" spans="1:16" s="3" customFormat="1" ht="11.25">
      <c r="A163" s="10"/>
      <c r="B163" s="11"/>
      <c r="C163" s="10"/>
      <c r="D163" s="9"/>
      <c r="E163" s="12"/>
      <c r="F163" s="12"/>
      <c r="G163" s="12"/>
      <c r="H163" s="45"/>
      <c r="I163" s="45"/>
      <c r="J163" s="31"/>
      <c r="K163" s="39"/>
      <c r="L163" s="12"/>
      <c r="M163" s="12"/>
      <c r="N163" s="45"/>
      <c r="O163" s="90"/>
      <c r="P163" s="30"/>
    </row>
    <row r="164" spans="1:16" s="3" customFormat="1" ht="11.25">
      <c r="A164" s="10"/>
      <c r="B164" s="11"/>
      <c r="C164" s="10"/>
      <c r="D164" s="9"/>
      <c r="E164" s="12"/>
      <c r="F164" s="12" t="s">
        <v>78</v>
      </c>
      <c r="G164" s="12"/>
      <c r="H164" s="45"/>
      <c r="I164" s="45"/>
      <c r="J164" s="31"/>
      <c r="K164" s="39"/>
      <c r="L164" s="12"/>
      <c r="M164" s="12"/>
      <c r="N164" s="45"/>
      <c r="O164" s="90"/>
      <c r="P164" s="30"/>
    </row>
    <row r="165" spans="1:16" s="23" customFormat="1" ht="22.5">
      <c r="A165" s="19">
        <v>34</v>
      </c>
      <c r="B165" s="20" t="s">
        <v>192</v>
      </c>
      <c r="C165" s="19" t="s">
        <v>77</v>
      </c>
      <c r="D165" s="18" t="s">
        <v>183</v>
      </c>
      <c r="E165" s="21">
        <v>2902487.77</v>
      </c>
      <c r="F165" s="21">
        <v>2902487.77</v>
      </c>
      <c r="G165" s="21">
        <v>1741492.66</v>
      </c>
      <c r="H165" s="44">
        <v>0.6</v>
      </c>
      <c r="I165" s="44">
        <v>0.599999999310936</v>
      </c>
      <c r="J165" s="18" t="s">
        <v>41</v>
      </c>
      <c r="K165" s="37">
        <v>28</v>
      </c>
      <c r="L165" s="21">
        <v>126531.94</v>
      </c>
      <c r="M165" s="21">
        <v>1741492.66</v>
      </c>
      <c r="N165" s="44">
        <v>0.599999999310936</v>
      </c>
      <c r="O165" s="89">
        <v>120048.66</v>
      </c>
      <c r="P165" s="24"/>
    </row>
    <row r="166" spans="1:16" s="3" customFormat="1" ht="21.75" customHeight="1">
      <c r="A166" s="10"/>
      <c r="B166" s="11" t="s">
        <v>191</v>
      </c>
      <c r="C166" s="10"/>
      <c r="D166" s="9"/>
      <c r="E166" s="12">
        <v>5620000000</v>
      </c>
      <c r="F166" s="12">
        <v>5620000000</v>
      </c>
      <c r="G166" s="12">
        <v>3372000000</v>
      </c>
      <c r="H166" s="45"/>
      <c r="I166" s="45"/>
      <c r="J166" s="31"/>
      <c r="K166" s="39"/>
      <c r="L166" s="12">
        <v>245000000</v>
      </c>
      <c r="M166" s="12">
        <v>3372000000</v>
      </c>
      <c r="N166" s="45"/>
      <c r="O166" s="90">
        <v>232446616.0608</v>
      </c>
      <c r="P166" s="30"/>
    </row>
    <row r="167" spans="1:16" s="3" customFormat="1" ht="11.25">
      <c r="A167" s="10"/>
      <c r="B167" s="11"/>
      <c r="C167" s="10"/>
      <c r="D167" s="9"/>
      <c r="E167" s="12"/>
      <c r="F167" s="12"/>
      <c r="G167" s="12"/>
      <c r="H167" s="45"/>
      <c r="I167" s="45"/>
      <c r="J167" s="31"/>
      <c r="K167" s="39"/>
      <c r="L167" s="12"/>
      <c r="M167" s="12"/>
      <c r="N167" s="45"/>
      <c r="O167" s="90"/>
      <c r="P167" s="30"/>
    </row>
    <row r="168" spans="1:16" s="23" customFormat="1" ht="22.5">
      <c r="A168" s="19">
        <v>35</v>
      </c>
      <c r="B168" s="20" t="s">
        <v>144</v>
      </c>
      <c r="C168" s="19" t="s">
        <v>21</v>
      </c>
      <c r="D168" s="18" t="s">
        <v>66</v>
      </c>
      <c r="E168" s="21">
        <v>59289252.02</v>
      </c>
      <c r="F168" s="21">
        <v>60716222.43</v>
      </c>
      <c r="G168" s="21">
        <v>20079844.24</v>
      </c>
      <c r="H168" s="44">
        <v>0.3386759581881533</v>
      </c>
      <c r="I168" s="44">
        <v>0.338675958219653</v>
      </c>
      <c r="J168" s="18" t="s">
        <v>42</v>
      </c>
      <c r="K168" s="37">
        <v>28</v>
      </c>
      <c r="L168" s="21">
        <v>1459507.2</v>
      </c>
      <c r="M168" s="21">
        <v>20079844.24</v>
      </c>
      <c r="N168" s="44">
        <v>0.338675958219653</v>
      </c>
      <c r="O168" s="89">
        <v>1384190.94</v>
      </c>
      <c r="P168" s="24"/>
    </row>
    <row r="169" spans="1:16" s="3" customFormat="1" ht="23.25" customHeight="1">
      <c r="A169" s="10"/>
      <c r="B169" s="11" t="s">
        <v>145</v>
      </c>
      <c r="C169" s="10"/>
      <c r="D169" s="9"/>
      <c r="E169" s="12">
        <v>114800000000</v>
      </c>
      <c r="F169" s="12">
        <v>117563000000</v>
      </c>
      <c r="G169" s="12">
        <v>38880000000</v>
      </c>
      <c r="H169" s="285" t="s">
        <v>178</v>
      </c>
      <c r="I169" s="286"/>
      <c r="J169" s="31"/>
      <c r="K169" s="39"/>
      <c r="L169" s="12">
        <v>2826000000</v>
      </c>
      <c r="M169" s="12">
        <v>38880000000</v>
      </c>
      <c r="N169" s="45"/>
      <c r="O169" s="90">
        <v>2680167388.032</v>
      </c>
      <c r="P169" s="30"/>
    </row>
    <row r="170" spans="1:16" s="3" customFormat="1" ht="11.25">
      <c r="A170" s="10"/>
      <c r="B170" s="11"/>
      <c r="C170" s="10"/>
      <c r="D170" s="9"/>
      <c r="E170" s="12"/>
      <c r="F170" s="12"/>
      <c r="G170" s="12"/>
      <c r="H170" s="45"/>
      <c r="I170" s="45"/>
      <c r="J170" s="31"/>
      <c r="K170" s="39"/>
      <c r="L170" s="12"/>
      <c r="M170" s="12"/>
      <c r="N170" s="45"/>
      <c r="O170" s="90"/>
      <c r="P170" s="30"/>
    </row>
    <row r="171" spans="1:16" s="23" customFormat="1" ht="45">
      <c r="A171" s="19">
        <v>36</v>
      </c>
      <c r="B171" s="20" t="s">
        <v>104</v>
      </c>
      <c r="C171" s="19" t="s">
        <v>21</v>
      </c>
      <c r="D171" s="18" t="s">
        <v>79</v>
      </c>
      <c r="E171" s="21">
        <v>11143074.05</v>
      </c>
      <c r="F171" s="21">
        <v>10837848.03</v>
      </c>
      <c r="G171" s="21">
        <v>6455711.24</v>
      </c>
      <c r="H171" s="44">
        <v>0.5793474230626622</v>
      </c>
      <c r="I171" s="44">
        <v>0.595663569200278</v>
      </c>
      <c r="J171" s="18" t="s">
        <v>42</v>
      </c>
      <c r="K171" s="37">
        <v>28</v>
      </c>
      <c r="L171" s="21">
        <v>412132.61</v>
      </c>
      <c r="M171" s="21">
        <f>M172/1936.27</f>
        <v>6502708.8164357245</v>
      </c>
      <c r="N171" s="44">
        <v>0.6</v>
      </c>
      <c r="O171" s="89">
        <v>448259.98</v>
      </c>
      <c r="P171" s="24"/>
    </row>
    <row r="172" spans="1:16" s="3" customFormat="1" ht="11.25">
      <c r="A172" s="10"/>
      <c r="B172" s="11"/>
      <c r="C172" s="10"/>
      <c r="D172" s="9"/>
      <c r="E172" s="12">
        <v>21576000000</v>
      </c>
      <c r="F172" s="12">
        <v>20985000000</v>
      </c>
      <c r="G172" s="12">
        <v>12500000000</v>
      </c>
      <c r="H172" s="45"/>
      <c r="I172" s="45"/>
      <c r="J172" s="31"/>
      <c r="K172" s="39"/>
      <c r="L172" s="12">
        <v>798000000</v>
      </c>
      <c r="M172" s="12">
        <v>12591000000</v>
      </c>
      <c r="N172" s="45"/>
      <c r="O172" s="90">
        <v>867952356</v>
      </c>
      <c r="P172" s="30"/>
    </row>
    <row r="173" spans="1:16" s="3" customFormat="1" ht="24" customHeight="1">
      <c r="A173" s="10"/>
      <c r="B173" s="295" t="s">
        <v>146</v>
      </c>
      <c r="C173" s="296"/>
      <c r="D173" s="297"/>
      <c r="E173" s="12">
        <v>41800000000</v>
      </c>
      <c r="F173" s="12">
        <v>41803000000</v>
      </c>
      <c r="G173" s="12"/>
      <c r="H173" s="45"/>
      <c r="I173" s="45"/>
      <c r="J173" s="69"/>
      <c r="K173" s="39"/>
      <c r="L173" s="12"/>
      <c r="M173" s="12"/>
      <c r="N173" s="45"/>
      <c r="O173" s="90"/>
      <c r="P173" s="30"/>
    </row>
    <row r="174" spans="1:16" s="3" customFormat="1" ht="11.25">
      <c r="A174" s="10"/>
      <c r="B174" s="11"/>
      <c r="C174" s="10"/>
      <c r="D174" s="9"/>
      <c r="E174" s="12"/>
      <c r="F174" s="12"/>
      <c r="G174" s="12"/>
      <c r="H174" s="45"/>
      <c r="I174" s="45"/>
      <c r="J174" s="31"/>
      <c r="K174" s="39"/>
      <c r="L174" s="12"/>
      <c r="M174" s="12"/>
      <c r="N174" s="45"/>
      <c r="O174" s="90"/>
      <c r="P174" s="30"/>
    </row>
    <row r="175" spans="1:16" s="23" customFormat="1" ht="56.25">
      <c r="A175" s="19">
        <v>37</v>
      </c>
      <c r="B175" s="20" t="s">
        <v>292</v>
      </c>
      <c r="C175" s="19" t="s">
        <v>21</v>
      </c>
      <c r="D175" s="18" t="s">
        <v>14</v>
      </c>
      <c r="E175" s="21">
        <v>10437593.93</v>
      </c>
      <c r="F175" s="21">
        <v>10437593.93</v>
      </c>
      <c r="G175" s="21">
        <v>6262556.36</v>
      </c>
      <c r="H175" s="44">
        <v>0.6</v>
      </c>
      <c r="I175" s="44">
        <v>0.6000000001916151</v>
      </c>
      <c r="J175" s="34" t="s">
        <v>15</v>
      </c>
      <c r="K175" s="37">
        <v>20</v>
      </c>
      <c r="L175" s="21">
        <v>530969.34</v>
      </c>
      <c r="M175" s="21">
        <v>6262556.36</v>
      </c>
      <c r="N175" s="44">
        <v>0.6000000001916151</v>
      </c>
      <c r="O175" s="89">
        <v>511639.38</v>
      </c>
      <c r="P175" s="24"/>
    </row>
    <row r="176" spans="1:16" s="3" customFormat="1" ht="34.5" customHeight="1">
      <c r="A176" s="10"/>
      <c r="B176" s="11" t="s">
        <v>293</v>
      </c>
      <c r="C176" s="10"/>
      <c r="D176" s="9"/>
      <c r="E176" s="12">
        <v>20210000000</v>
      </c>
      <c r="F176" s="12">
        <v>20210000000</v>
      </c>
      <c r="G176" s="12">
        <v>12126000000</v>
      </c>
      <c r="H176" s="45"/>
      <c r="I176" s="45"/>
      <c r="J176" s="31"/>
      <c r="K176" s="39"/>
      <c r="L176" s="12">
        <v>1028100000</v>
      </c>
      <c r="M176" s="12">
        <v>12126000000</v>
      </c>
      <c r="N176" s="45"/>
      <c r="O176" s="90">
        <v>990671980.3176</v>
      </c>
      <c r="P176" s="30"/>
    </row>
    <row r="177" spans="1:16" s="3" customFormat="1" ht="22.5">
      <c r="A177" s="10"/>
      <c r="B177" s="11" t="s">
        <v>294</v>
      </c>
      <c r="C177" s="10"/>
      <c r="D177" s="9"/>
      <c r="E177" s="12"/>
      <c r="F177" s="12"/>
      <c r="G177" s="12"/>
      <c r="H177" s="45"/>
      <c r="I177" s="45"/>
      <c r="J177" s="31"/>
      <c r="K177" s="39"/>
      <c r="L177" s="12"/>
      <c r="M177" s="12"/>
      <c r="N177" s="45"/>
      <c r="O177" s="90"/>
      <c r="P177" s="30"/>
    </row>
    <row r="178" spans="1:16" s="3" customFormat="1" ht="11.25">
      <c r="A178" s="10"/>
      <c r="B178" s="11"/>
      <c r="C178" s="10"/>
      <c r="D178" s="9"/>
      <c r="E178" s="12"/>
      <c r="F178" s="12"/>
      <c r="G178" s="12"/>
      <c r="H178" s="45"/>
      <c r="I178" s="45"/>
      <c r="J178" s="31"/>
      <c r="K178" s="39"/>
      <c r="L178" s="12"/>
      <c r="M178" s="12"/>
      <c r="N178" s="45"/>
      <c r="O178" s="90"/>
      <c r="P178" s="30"/>
    </row>
    <row r="179" spans="1:16" s="23" customFormat="1" ht="33.75">
      <c r="A179" s="19">
        <v>38</v>
      </c>
      <c r="B179" s="20" t="s">
        <v>105</v>
      </c>
      <c r="C179" s="19" t="s">
        <v>21</v>
      </c>
      <c r="D179" s="18" t="s">
        <v>94</v>
      </c>
      <c r="E179" s="21">
        <v>12807098.18</v>
      </c>
      <c r="F179" s="21">
        <v>12633568.67</v>
      </c>
      <c r="G179" s="21">
        <v>7684362.2</v>
      </c>
      <c r="H179" s="44">
        <v>0.6000080651665457</v>
      </c>
      <c r="I179" s="44">
        <v>0.6082495295448456</v>
      </c>
      <c r="J179" s="18" t="s">
        <v>65</v>
      </c>
      <c r="K179" s="37">
        <v>15</v>
      </c>
      <c r="L179" s="21">
        <v>751519.16</v>
      </c>
      <c r="M179" s="21">
        <v>7580141.2</v>
      </c>
      <c r="N179" s="44">
        <v>0.5999999998416916</v>
      </c>
      <c r="O179" s="89">
        <v>731585.24</v>
      </c>
      <c r="P179" s="24"/>
    </row>
    <row r="180" spans="1:16" s="3" customFormat="1" ht="11.25">
      <c r="A180" s="10"/>
      <c r="B180" s="11"/>
      <c r="C180" s="10"/>
      <c r="D180" s="9"/>
      <c r="E180" s="12">
        <v>24798000000</v>
      </c>
      <c r="F180" s="12">
        <v>24462000000</v>
      </c>
      <c r="G180" s="12">
        <v>14879000000</v>
      </c>
      <c r="H180" s="45"/>
      <c r="I180" s="45"/>
      <c r="J180" s="31"/>
      <c r="K180" s="39"/>
      <c r="L180" s="12">
        <v>1455144000</v>
      </c>
      <c r="M180" s="12">
        <v>14677200000</v>
      </c>
      <c r="N180" s="45"/>
      <c r="O180" s="90">
        <v>1416546555.2045999</v>
      </c>
      <c r="P180" s="30"/>
    </row>
    <row r="181" spans="1:16" s="3" customFormat="1" ht="11.25">
      <c r="A181" s="10"/>
      <c r="B181" s="11"/>
      <c r="C181" s="10"/>
      <c r="D181" s="9"/>
      <c r="E181" s="12"/>
      <c r="F181" s="12"/>
      <c r="G181" s="12"/>
      <c r="H181" s="45"/>
      <c r="I181" s="45"/>
      <c r="J181" s="31"/>
      <c r="K181" s="39"/>
      <c r="L181" s="12"/>
      <c r="M181" s="12"/>
      <c r="N181" s="45"/>
      <c r="O181" s="90"/>
      <c r="P181" s="30"/>
    </row>
    <row r="182" spans="1:16" s="3" customFormat="1" ht="11.25">
      <c r="A182" s="10"/>
      <c r="B182" s="11"/>
      <c r="C182" s="10"/>
      <c r="D182" s="9"/>
      <c r="E182" s="12"/>
      <c r="F182" s="12"/>
      <c r="G182" s="12"/>
      <c r="H182" s="45"/>
      <c r="I182" s="45"/>
      <c r="J182" s="31"/>
      <c r="K182" s="39"/>
      <c r="L182" s="12"/>
      <c r="M182" s="12"/>
      <c r="N182" s="45"/>
      <c r="O182" s="90"/>
      <c r="P182" s="30"/>
    </row>
    <row r="183" spans="1:16" s="23" customFormat="1" ht="22.5">
      <c r="A183" s="19">
        <v>39</v>
      </c>
      <c r="B183" s="20" t="s">
        <v>106</v>
      </c>
      <c r="C183" s="19" t="s">
        <v>80</v>
      </c>
      <c r="D183" s="18" t="s">
        <v>94</v>
      </c>
      <c r="E183" s="21">
        <v>33569698.44</v>
      </c>
      <c r="F183" s="21">
        <v>0</v>
      </c>
      <c r="G183" s="21">
        <v>20141819.06</v>
      </c>
      <c r="H183" s="44">
        <v>0.6</v>
      </c>
      <c r="I183" s="44">
        <v>0.599999999880845</v>
      </c>
      <c r="J183" s="18" t="s">
        <v>65</v>
      </c>
      <c r="K183" s="37">
        <v>15</v>
      </c>
      <c r="L183" s="21">
        <v>1969846.66</v>
      </c>
      <c r="M183" s="21">
        <v>20141819.06</v>
      </c>
      <c r="N183" s="44">
        <v>0.599999999880845</v>
      </c>
      <c r="O183" s="89">
        <v>1943955.56</v>
      </c>
      <c r="P183" s="24"/>
    </row>
    <row r="184" spans="1:16" s="3" customFormat="1" ht="11.25">
      <c r="A184" s="10"/>
      <c r="B184" s="11"/>
      <c r="C184" s="10"/>
      <c r="D184" s="9"/>
      <c r="E184" s="12">
        <v>65000000000</v>
      </c>
      <c r="F184" s="12"/>
      <c r="G184" s="12">
        <v>39000000000</v>
      </c>
      <c r="H184" s="45"/>
      <c r="I184" s="45"/>
      <c r="J184" s="31"/>
      <c r="K184" s="39"/>
      <c r="L184" s="12">
        <v>3814155000</v>
      </c>
      <c r="M184" s="12">
        <v>39000000000</v>
      </c>
      <c r="N184" s="45"/>
      <c r="O184" s="90">
        <v>3764022814.5</v>
      </c>
      <c r="P184" s="30"/>
    </row>
    <row r="185" spans="1:16" s="3" customFormat="1" ht="11.25">
      <c r="A185" s="10"/>
      <c r="B185" s="11"/>
      <c r="C185" s="10"/>
      <c r="D185" s="9"/>
      <c r="E185" s="12"/>
      <c r="F185" s="36" t="s">
        <v>64</v>
      </c>
      <c r="G185" s="12"/>
      <c r="H185" s="45"/>
      <c r="I185" s="45"/>
      <c r="J185" s="31"/>
      <c r="K185" s="39"/>
      <c r="L185" s="12"/>
      <c r="M185" s="12"/>
      <c r="N185" s="45"/>
      <c r="O185" s="90"/>
      <c r="P185" s="30"/>
    </row>
    <row r="186" spans="1:16" s="3" customFormat="1" ht="11.25">
      <c r="A186" s="10"/>
      <c r="B186" s="11"/>
      <c r="C186" s="10"/>
      <c r="D186" s="9"/>
      <c r="E186" s="12"/>
      <c r="F186" s="36"/>
      <c r="G186" s="12"/>
      <c r="H186" s="45"/>
      <c r="I186" s="45"/>
      <c r="J186" s="31"/>
      <c r="K186" s="39"/>
      <c r="L186" s="12"/>
      <c r="M186" s="12"/>
      <c r="N186" s="45"/>
      <c r="O186" s="90"/>
      <c r="P186" s="30"/>
    </row>
    <row r="187" spans="1:16" s="23" customFormat="1" ht="22.5">
      <c r="A187" s="19">
        <v>40</v>
      </c>
      <c r="B187" s="20" t="s">
        <v>35</v>
      </c>
      <c r="C187" s="19" t="s">
        <v>23</v>
      </c>
      <c r="D187" s="18" t="s">
        <v>25</v>
      </c>
      <c r="E187" s="21">
        <v>33771116.63</v>
      </c>
      <c r="F187" s="21">
        <v>37023633.07</v>
      </c>
      <c r="G187" s="21">
        <v>16885558.32</v>
      </c>
      <c r="H187" s="44">
        <v>0.5</v>
      </c>
      <c r="I187" s="44">
        <v>0.5</v>
      </c>
      <c r="J187" s="18" t="s">
        <v>41</v>
      </c>
      <c r="K187" s="34">
        <v>28</v>
      </c>
      <c r="L187" s="21">
        <v>1188949.9</v>
      </c>
      <c r="M187" s="19"/>
      <c r="N187" s="19"/>
      <c r="O187" s="122"/>
      <c r="P187" s="24"/>
    </row>
    <row r="188" spans="1:16" s="3" customFormat="1" ht="11.25">
      <c r="A188" s="10"/>
      <c r="B188" s="289" t="s">
        <v>291</v>
      </c>
      <c r="C188" s="290"/>
      <c r="D188" s="290"/>
      <c r="E188" s="12">
        <v>65390000000</v>
      </c>
      <c r="F188" s="12">
        <v>71687750000</v>
      </c>
      <c r="G188" s="12">
        <v>32695000000</v>
      </c>
      <c r="H188" s="10"/>
      <c r="I188" s="10"/>
      <c r="J188" s="10"/>
      <c r="K188" s="10"/>
      <c r="L188" s="12">
        <v>2302128018</v>
      </c>
      <c r="M188" s="10"/>
      <c r="N188" s="10"/>
      <c r="O188" s="123"/>
      <c r="P188" s="30"/>
    </row>
    <row r="189" spans="1:16" s="3" customFormat="1" ht="11.25">
      <c r="A189" s="10"/>
      <c r="B189" s="11"/>
      <c r="C189" s="10"/>
      <c r="D189" s="9"/>
      <c r="E189" s="12"/>
      <c r="F189" s="12"/>
      <c r="G189" s="12">
        <v>3377111.66</v>
      </c>
      <c r="H189" s="45">
        <v>0.1</v>
      </c>
      <c r="I189" s="45">
        <v>0.1</v>
      </c>
      <c r="J189" s="31" t="s">
        <v>24</v>
      </c>
      <c r="K189" s="39">
        <v>15</v>
      </c>
      <c r="L189" s="12">
        <v>336846.26</v>
      </c>
      <c r="M189" s="12">
        <v>3377111.66</v>
      </c>
      <c r="N189" s="45">
        <v>0.09999999991116669</v>
      </c>
      <c r="O189" s="90">
        <v>325936.55</v>
      </c>
      <c r="P189" s="30"/>
    </row>
    <row r="190" spans="1:16" s="3" customFormat="1" ht="12.75">
      <c r="A190" s="10"/>
      <c r="B190" s="11"/>
      <c r="C190" s="10"/>
      <c r="D190" s="9"/>
      <c r="E190" s="12"/>
      <c r="F190" s="12"/>
      <c r="G190" s="12">
        <v>6539000000</v>
      </c>
      <c r="H190" s="45"/>
      <c r="I190" s="45"/>
      <c r="J190" s="69"/>
      <c r="K190" s="39"/>
      <c r="L190" s="12">
        <v>652225300</v>
      </c>
      <c r="M190" s="12">
        <v>6539000000</v>
      </c>
      <c r="N190" s="45"/>
      <c r="O190" s="90">
        <v>631101158.5645</v>
      </c>
      <c r="P190" s="30"/>
    </row>
    <row r="191" spans="1:16" s="3" customFormat="1" ht="11.25">
      <c r="A191" s="10"/>
      <c r="B191" s="11"/>
      <c r="C191" s="10"/>
      <c r="D191" s="9"/>
      <c r="E191" s="12"/>
      <c r="F191" s="12"/>
      <c r="G191" s="21">
        <f>SUM(G187+G189)</f>
        <v>20262669.98</v>
      </c>
      <c r="H191" s="45"/>
      <c r="I191" s="45"/>
      <c r="J191" s="31"/>
      <c r="K191" s="39"/>
      <c r="L191" s="21">
        <f>SUM(L187+L189)</f>
        <v>1525796.16</v>
      </c>
      <c r="M191" s="12"/>
      <c r="N191" s="45"/>
      <c r="O191" s="90"/>
      <c r="P191" s="30"/>
    </row>
    <row r="192" spans="1:16" s="3" customFormat="1" ht="11.25">
      <c r="A192" s="10"/>
      <c r="B192" s="11"/>
      <c r="C192" s="10"/>
      <c r="D192" s="9"/>
      <c r="E192" s="12"/>
      <c r="F192" s="12"/>
      <c r="G192" s="12">
        <f>SUM(G188+G190)</f>
        <v>39234000000</v>
      </c>
      <c r="H192" s="45"/>
      <c r="I192" s="45"/>
      <c r="J192" s="31"/>
      <c r="K192" s="39"/>
      <c r="L192" s="12">
        <f>SUM(L188+L190)</f>
        <v>2954353318</v>
      </c>
      <c r="M192" s="12"/>
      <c r="N192" s="45"/>
      <c r="O192" s="90"/>
      <c r="P192" s="30"/>
    </row>
    <row r="193" spans="1:16" s="3" customFormat="1" ht="11.25">
      <c r="A193" s="10"/>
      <c r="B193" s="11"/>
      <c r="C193" s="10"/>
      <c r="D193" s="9"/>
      <c r="E193" s="12"/>
      <c r="F193" s="12"/>
      <c r="G193" s="12"/>
      <c r="H193" s="45"/>
      <c r="I193" s="45"/>
      <c r="J193" s="31"/>
      <c r="K193" s="39"/>
      <c r="L193" s="12"/>
      <c r="M193" s="12"/>
      <c r="N193" s="45"/>
      <c r="O193" s="90"/>
      <c r="P193" s="30"/>
    </row>
    <row r="194" spans="1:19" s="61" customFormat="1" ht="45">
      <c r="A194" s="19">
        <v>41</v>
      </c>
      <c r="B194" s="20" t="s">
        <v>244</v>
      </c>
      <c r="C194" s="19" t="s">
        <v>23</v>
      </c>
      <c r="D194" s="18" t="s">
        <v>239</v>
      </c>
      <c r="E194" s="21">
        <v>125137506.65</v>
      </c>
      <c r="F194" s="21">
        <v>0</v>
      </c>
      <c r="G194" s="21">
        <v>62568753.32</v>
      </c>
      <c r="H194" s="22">
        <v>0.5</v>
      </c>
      <c r="I194" s="22">
        <v>0.4999999999600439</v>
      </c>
      <c r="J194" s="18" t="s">
        <v>214</v>
      </c>
      <c r="K194" s="67">
        <v>28</v>
      </c>
      <c r="L194" s="21">
        <v>11139148.98</v>
      </c>
      <c r="M194" s="21">
        <v>75082503.99</v>
      </c>
      <c r="N194" s="44">
        <v>0.599999999880845</v>
      </c>
      <c r="O194" s="89">
        <v>5175763.34</v>
      </c>
      <c r="S194" s="65">
        <v>-270707.16</v>
      </c>
    </row>
    <row r="195" spans="1:19" s="42" customFormat="1" ht="12.75">
      <c r="A195" s="10"/>
      <c r="B195" s="10" t="s">
        <v>330</v>
      </c>
      <c r="C195" s="10"/>
      <c r="D195" s="31" t="s">
        <v>313</v>
      </c>
      <c r="E195" s="12">
        <v>242300000000</v>
      </c>
      <c r="F195" s="12"/>
      <c r="G195" s="12">
        <v>121150000000</v>
      </c>
      <c r="H195" s="45"/>
      <c r="I195" s="133"/>
      <c r="J195" s="13"/>
      <c r="K195" s="13"/>
      <c r="L195" s="12">
        <v>21568400000</v>
      </c>
      <c r="M195" s="12">
        <v>145380000000</v>
      </c>
      <c r="O195" s="90">
        <v>10021675280</v>
      </c>
      <c r="Q195" s="62"/>
      <c r="S195" s="64">
        <v>-524162158.2640724</v>
      </c>
    </row>
    <row r="196" spans="1:19" s="42" customFormat="1" ht="12.75">
      <c r="A196" s="10"/>
      <c r="B196" s="11" t="s">
        <v>331</v>
      </c>
      <c r="C196" s="10"/>
      <c r="D196" s="10"/>
      <c r="E196" s="9"/>
      <c r="F196" s="31" t="s">
        <v>64</v>
      </c>
      <c r="G196" s="12"/>
      <c r="H196" s="12"/>
      <c r="I196" s="12"/>
      <c r="J196" s="13"/>
      <c r="K196" s="13"/>
      <c r="L196" s="9"/>
      <c r="M196" s="66"/>
      <c r="N196" s="12"/>
      <c r="O196" s="90"/>
      <c r="P196" s="12"/>
      <c r="Q196" s="62"/>
      <c r="S196" s="64"/>
    </row>
    <row r="197" spans="1:16" s="3" customFormat="1" ht="11.25">
      <c r="A197" s="10"/>
      <c r="B197" s="11"/>
      <c r="C197" s="10"/>
      <c r="D197" s="9"/>
      <c r="E197" s="12"/>
      <c r="F197" s="12"/>
      <c r="G197" s="12"/>
      <c r="H197" s="45"/>
      <c r="I197" s="45"/>
      <c r="J197" s="31"/>
      <c r="K197" s="39"/>
      <c r="L197" s="12"/>
      <c r="M197" s="12"/>
      <c r="N197" s="45"/>
      <c r="O197" s="90"/>
      <c r="P197" s="30"/>
    </row>
    <row r="198" spans="1:16" s="23" customFormat="1" ht="45">
      <c r="A198" s="19">
        <v>42</v>
      </c>
      <c r="B198" s="20" t="s">
        <v>37</v>
      </c>
      <c r="C198" s="19"/>
      <c r="D198" s="18" t="s">
        <v>82</v>
      </c>
      <c r="E198" s="21">
        <v>256317094.21</v>
      </c>
      <c r="F198" s="21">
        <v>258566421.01</v>
      </c>
      <c r="G198" s="21">
        <v>140899512.97</v>
      </c>
      <c r="H198" s="44">
        <v>0.5497078273524977</v>
      </c>
      <c r="I198" s="44">
        <v>0.5497078273467058</v>
      </c>
      <c r="J198" s="18" t="s">
        <v>41</v>
      </c>
      <c r="K198" s="37">
        <v>28</v>
      </c>
      <c r="L198" s="21">
        <v>5628216.5200000005</v>
      </c>
      <c r="M198" s="21">
        <v>140899512.97</v>
      </c>
      <c r="N198" s="44">
        <v>0.5497078273467058</v>
      </c>
      <c r="O198" s="89">
        <v>9712815.83</v>
      </c>
      <c r="P198" s="24"/>
    </row>
    <row r="199" spans="1:16" s="3" customFormat="1" ht="22.5" customHeight="1">
      <c r="A199" s="10"/>
      <c r="B199" s="298" t="s">
        <v>83</v>
      </c>
      <c r="C199" s="299"/>
      <c r="D199" s="9"/>
      <c r="E199" s="12">
        <v>496299100000</v>
      </c>
      <c r="F199" s="12">
        <v>500654404000</v>
      </c>
      <c r="G199" s="12">
        <v>272819499978</v>
      </c>
      <c r="H199" s="45"/>
      <c r="I199" s="45"/>
      <c r="J199" s="31"/>
      <c r="K199" s="39"/>
      <c r="L199" s="12">
        <v>10897746801</v>
      </c>
      <c r="M199" s="12">
        <v>272819499978</v>
      </c>
      <c r="N199" s="45"/>
      <c r="O199" s="90">
        <v>18806633916.158245</v>
      </c>
      <c r="P199" s="30"/>
    </row>
    <row r="200" spans="1:16" s="110" customFormat="1" ht="12.75">
      <c r="A200" s="103"/>
      <c r="B200" s="274" t="s">
        <v>84</v>
      </c>
      <c r="C200" s="275"/>
      <c r="D200" s="104"/>
      <c r="E200" s="105">
        <v>256317094.21</v>
      </c>
      <c r="F200" s="105">
        <v>258566421.01</v>
      </c>
      <c r="G200" s="105">
        <v>153790277.18</v>
      </c>
      <c r="H200" s="106">
        <v>0.6000000805798773</v>
      </c>
      <c r="I200" s="106">
        <v>0.6000000805798773</v>
      </c>
      <c r="J200" s="107"/>
      <c r="K200" s="108">
        <v>28</v>
      </c>
      <c r="L200" s="105">
        <v>6698962.44</v>
      </c>
      <c r="M200" s="105">
        <v>153790277.18</v>
      </c>
      <c r="N200" s="106">
        <v>0.6000000805798773</v>
      </c>
      <c r="O200" s="124">
        <v>10601432.24</v>
      </c>
      <c r="P200" s="109"/>
    </row>
    <row r="201" spans="1:16" s="119" customFormat="1" ht="11.25">
      <c r="A201" s="111"/>
      <c r="B201" s="112"/>
      <c r="C201" s="111"/>
      <c r="D201" s="113"/>
      <c r="E201" s="114">
        <v>496299100000</v>
      </c>
      <c r="F201" s="114">
        <v>500654404000</v>
      </c>
      <c r="G201" s="114">
        <v>297779500000</v>
      </c>
      <c r="H201" s="115"/>
      <c r="I201" s="115"/>
      <c r="J201" s="116"/>
      <c r="K201" s="117"/>
      <c r="L201" s="114">
        <v>12971000000</v>
      </c>
      <c r="M201" s="114">
        <v>297779500000</v>
      </c>
      <c r="N201" s="115"/>
      <c r="O201" s="125">
        <v>20527235203.818798</v>
      </c>
      <c r="P201" s="118"/>
    </row>
    <row r="202" spans="1:16" s="3" customFormat="1" ht="11.25">
      <c r="A202" s="10"/>
      <c r="B202" s="11"/>
      <c r="C202" s="10"/>
      <c r="D202" s="9"/>
      <c r="E202" s="12"/>
      <c r="F202" s="12"/>
      <c r="G202" s="12"/>
      <c r="H202" s="45"/>
      <c r="I202" s="45"/>
      <c r="J202" s="31"/>
      <c r="K202" s="39"/>
      <c r="L202" s="12"/>
      <c r="M202" s="12"/>
      <c r="N202" s="45"/>
      <c r="O202" s="90"/>
      <c r="P202" s="30"/>
    </row>
    <row r="203" spans="1:16" s="23" customFormat="1" ht="56.25">
      <c r="A203" s="19">
        <v>43</v>
      </c>
      <c r="B203" s="20" t="s">
        <v>319</v>
      </c>
      <c r="C203" s="19" t="s">
        <v>23</v>
      </c>
      <c r="D203" s="18" t="s">
        <v>85</v>
      </c>
      <c r="E203" s="21">
        <v>386516343.28</v>
      </c>
      <c r="F203" s="21">
        <v>0</v>
      </c>
      <c r="G203" s="21">
        <v>193258171.64</v>
      </c>
      <c r="H203" s="44">
        <v>0.5</v>
      </c>
      <c r="I203" s="44">
        <v>0.5</v>
      </c>
      <c r="J203" s="18" t="s">
        <v>41</v>
      </c>
      <c r="K203" s="37">
        <v>28</v>
      </c>
      <c r="L203" s="21">
        <v>12344869.26</v>
      </c>
      <c r="M203" s="21">
        <v>193258171.64</v>
      </c>
      <c r="N203" s="44">
        <v>0.5</v>
      </c>
      <c r="O203" s="89">
        <v>13322125.75</v>
      </c>
      <c r="P203" s="24"/>
    </row>
    <row r="204" spans="1:16" s="3" customFormat="1" ht="11.25">
      <c r="A204" s="10"/>
      <c r="B204" s="11"/>
      <c r="C204" s="10"/>
      <c r="D204" s="9"/>
      <c r="E204" s="12">
        <v>748400000000</v>
      </c>
      <c r="F204" s="12"/>
      <c r="G204" s="12">
        <v>374200000000</v>
      </c>
      <c r="H204" s="45"/>
      <c r="I204" s="45"/>
      <c r="J204" s="31"/>
      <c r="K204" s="39"/>
      <c r="L204" s="12">
        <v>23903000000</v>
      </c>
      <c r="M204" s="12">
        <v>374200000000</v>
      </c>
      <c r="N204" s="45"/>
      <c r="O204" s="90">
        <v>25795232422.88</v>
      </c>
      <c r="P204" s="30"/>
    </row>
    <row r="205" spans="1:16" s="3" customFormat="1" ht="11.25">
      <c r="A205" s="10"/>
      <c r="B205" s="11"/>
      <c r="C205" s="10"/>
      <c r="D205" s="9"/>
      <c r="E205" s="12"/>
      <c r="F205" s="12"/>
      <c r="G205" s="12">
        <v>38651634.33</v>
      </c>
      <c r="H205" s="45">
        <v>0.1</v>
      </c>
      <c r="I205" s="45">
        <v>0.10000000000517442</v>
      </c>
      <c r="J205" s="31" t="s">
        <v>67</v>
      </c>
      <c r="K205" s="39">
        <v>30</v>
      </c>
      <c r="L205" s="12">
        <v>2388096.7</v>
      </c>
      <c r="M205" s="12">
        <v>38651634.33</v>
      </c>
      <c r="N205" s="45">
        <v>0.10000000000517442</v>
      </c>
      <c r="O205" s="90">
        <v>2587161.35</v>
      </c>
      <c r="P205" s="30"/>
    </row>
    <row r="206" spans="1:16" s="3" customFormat="1" ht="11.25">
      <c r="A206" s="10"/>
      <c r="B206" s="11"/>
      <c r="C206" s="10"/>
      <c r="D206" s="9"/>
      <c r="E206" s="12"/>
      <c r="F206" s="12"/>
      <c r="G206" s="12">
        <v>74840000000</v>
      </c>
      <c r="H206" s="45"/>
      <c r="I206" s="45"/>
      <c r="J206" s="31"/>
      <c r="K206" s="39"/>
      <c r="L206" s="12">
        <v>4624000000</v>
      </c>
      <c r="M206" s="12">
        <v>74840000000</v>
      </c>
      <c r="N206" s="45"/>
      <c r="O206" s="90">
        <v>5009442911.184</v>
      </c>
      <c r="P206" s="30"/>
    </row>
    <row r="207" spans="1:16" s="3" customFormat="1" ht="11.25">
      <c r="A207" s="10"/>
      <c r="B207" s="11"/>
      <c r="C207" s="10"/>
      <c r="D207" s="9"/>
      <c r="E207" s="12"/>
      <c r="F207" s="12"/>
      <c r="G207" s="21">
        <v>231909805.97</v>
      </c>
      <c r="H207" s="45">
        <v>0.6</v>
      </c>
      <c r="I207" s="45">
        <v>0.6000000000051745</v>
      </c>
      <c r="J207" s="31"/>
      <c r="K207" s="39"/>
      <c r="L207" s="21">
        <v>14732965.96</v>
      </c>
      <c r="M207" s="21">
        <v>231909805.97</v>
      </c>
      <c r="N207" s="44">
        <v>0.6000000000051745</v>
      </c>
      <c r="O207" s="89">
        <v>15909287.1</v>
      </c>
      <c r="P207" s="30"/>
    </row>
    <row r="208" spans="1:16" s="3" customFormat="1" ht="11.25">
      <c r="A208" s="10"/>
      <c r="B208" s="11"/>
      <c r="C208" s="10"/>
      <c r="D208" s="9"/>
      <c r="E208" s="12"/>
      <c r="F208" s="12"/>
      <c r="G208" s="12">
        <v>449040000000</v>
      </c>
      <c r="H208" s="45"/>
      <c r="I208" s="45"/>
      <c r="J208" s="31"/>
      <c r="K208" s="39"/>
      <c r="L208" s="12">
        <v>28527000000</v>
      </c>
      <c r="M208" s="12">
        <v>449040000000</v>
      </c>
      <c r="N208" s="45"/>
      <c r="O208" s="90">
        <v>30804675334.064003</v>
      </c>
      <c r="P208" s="30"/>
    </row>
    <row r="209" spans="1:16" s="59" customFormat="1" ht="24.75" customHeight="1">
      <c r="A209" s="54"/>
      <c r="B209" s="276" t="s">
        <v>272</v>
      </c>
      <c r="C209" s="300"/>
      <c r="D209" s="301"/>
      <c r="E209" s="55">
        <v>450706771.27</v>
      </c>
      <c r="F209" s="55">
        <v>453479236.88</v>
      </c>
      <c r="G209" s="55">
        <v>270424062.76</v>
      </c>
      <c r="H209" s="56">
        <v>0.6</v>
      </c>
      <c r="I209" s="56">
        <v>0.5999999999955625</v>
      </c>
      <c r="J209" s="70"/>
      <c r="K209" s="57"/>
      <c r="L209" s="55">
        <v>14732965.96</v>
      </c>
      <c r="M209" s="55"/>
      <c r="N209" s="56"/>
      <c r="O209" s="126"/>
      <c r="P209" s="58"/>
    </row>
    <row r="210" spans="1:16" s="3" customFormat="1" ht="11.25">
      <c r="A210" s="10"/>
      <c r="B210" s="11"/>
      <c r="C210" s="10"/>
      <c r="D210" s="9"/>
      <c r="E210" s="12">
        <v>872690000000</v>
      </c>
      <c r="F210" s="12">
        <v>878058241999</v>
      </c>
      <c r="G210" s="12">
        <v>523614000000</v>
      </c>
      <c r="H210" s="45"/>
      <c r="I210" s="45"/>
      <c r="J210" s="31"/>
      <c r="K210" s="39"/>
      <c r="L210" s="12">
        <v>28527000000</v>
      </c>
      <c r="M210" s="12"/>
      <c r="N210" s="45"/>
      <c r="O210" s="90"/>
      <c r="P210" s="30"/>
    </row>
    <row r="211" spans="1:16" s="3" customFormat="1" ht="11.25">
      <c r="A211" s="10"/>
      <c r="B211" s="11"/>
      <c r="C211" s="10"/>
      <c r="D211" s="9"/>
      <c r="E211" s="12"/>
      <c r="F211" s="12"/>
      <c r="G211" s="12"/>
      <c r="H211" s="45"/>
      <c r="I211" s="45"/>
      <c r="J211" s="31"/>
      <c r="K211" s="39"/>
      <c r="L211" s="12"/>
      <c r="M211" s="12"/>
      <c r="N211" s="45"/>
      <c r="O211" s="90"/>
      <c r="P211" s="30"/>
    </row>
    <row r="212" spans="1:16" s="23" customFormat="1" ht="33.75">
      <c r="A212" s="19">
        <v>44</v>
      </c>
      <c r="B212" s="20" t="s">
        <v>148</v>
      </c>
      <c r="C212" s="19" t="s">
        <v>23</v>
      </c>
      <c r="D212" s="18" t="s">
        <v>14</v>
      </c>
      <c r="E212" s="21">
        <v>498019387.79</v>
      </c>
      <c r="F212" s="21">
        <v>472459935.86</v>
      </c>
      <c r="G212" s="21">
        <v>298811632.68</v>
      </c>
      <c r="H212" s="44">
        <v>0.6</v>
      </c>
      <c r="I212" s="44">
        <v>0.6324591991828579</v>
      </c>
      <c r="J212" s="34" t="s">
        <v>15</v>
      </c>
      <c r="K212" s="37">
        <v>20</v>
      </c>
      <c r="L212" s="21">
        <v>25334777.69</v>
      </c>
      <c r="M212" s="21">
        <v>283475961.51</v>
      </c>
      <c r="N212" s="44">
        <v>0.5999999999873005</v>
      </c>
      <c r="O212" s="89">
        <v>23159466.62</v>
      </c>
      <c r="P212" s="24"/>
    </row>
    <row r="213" spans="1:16" s="3" customFormat="1" ht="11.25">
      <c r="A213" s="10"/>
      <c r="B213" s="11"/>
      <c r="C213" s="10"/>
      <c r="D213" s="9"/>
      <c r="E213" s="12">
        <v>964300000000</v>
      </c>
      <c r="F213" s="12">
        <v>914810000000</v>
      </c>
      <c r="G213" s="12">
        <v>578580000000</v>
      </c>
      <c r="H213" s="45"/>
      <c r="I213" s="45"/>
      <c r="J213" s="31"/>
      <c r="K213" s="39"/>
      <c r="L213" s="12">
        <v>49054970000</v>
      </c>
      <c r="M213" s="12">
        <v>548886000000</v>
      </c>
      <c r="N213" s="45"/>
      <c r="O213" s="90">
        <v>44842980421.293594</v>
      </c>
      <c r="P213" s="30"/>
    </row>
    <row r="214" spans="1:16" s="3" customFormat="1" ht="11.25">
      <c r="A214" s="10"/>
      <c r="B214" s="11"/>
      <c r="C214" s="10"/>
      <c r="D214" s="9"/>
      <c r="E214" s="12"/>
      <c r="F214" s="12"/>
      <c r="G214" s="12"/>
      <c r="H214" s="45"/>
      <c r="I214" s="45"/>
      <c r="J214" s="31"/>
      <c r="K214" s="39"/>
      <c r="L214" s="12"/>
      <c r="M214" s="12"/>
      <c r="N214" s="45"/>
      <c r="O214" s="90"/>
      <c r="P214" s="30"/>
    </row>
    <row r="215" spans="1:16" s="23" customFormat="1" ht="22.5">
      <c r="A215" s="19">
        <v>45</v>
      </c>
      <c r="B215" s="20" t="s">
        <v>314</v>
      </c>
      <c r="C215" s="19"/>
      <c r="D215" s="18" t="s">
        <v>14</v>
      </c>
      <c r="E215" s="21">
        <v>130286581.93</v>
      </c>
      <c r="F215" s="21">
        <v>0</v>
      </c>
      <c r="G215" s="21">
        <v>29692140.04</v>
      </c>
      <c r="H215" s="44">
        <v>0.2279</v>
      </c>
      <c r="I215" s="44">
        <v>0.2279</v>
      </c>
      <c r="J215" s="34" t="s">
        <v>15</v>
      </c>
      <c r="K215" s="37">
        <v>20</v>
      </c>
      <c r="L215" s="21">
        <v>2517453.66</v>
      </c>
      <c r="M215" s="21">
        <v>29692140.04</v>
      </c>
      <c r="N215" s="44">
        <v>0.2279</v>
      </c>
      <c r="O215" s="89">
        <v>2425793.43</v>
      </c>
      <c r="P215" s="24"/>
    </row>
    <row r="216" spans="1:16" s="29" customFormat="1" ht="11.25">
      <c r="A216" s="10"/>
      <c r="B216" s="11" t="s">
        <v>315</v>
      </c>
      <c r="C216" s="10"/>
      <c r="D216" s="9"/>
      <c r="E216" s="12">
        <v>252270000000</v>
      </c>
      <c r="F216" s="12"/>
      <c r="G216" s="12">
        <v>57492000000</v>
      </c>
      <c r="H216" s="45"/>
      <c r="I216" s="45"/>
      <c r="J216" s="31"/>
      <c r="K216" s="39"/>
      <c r="L216" s="12">
        <v>4874470000</v>
      </c>
      <c r="M216" s="12">
        <v>57492000000</v>
      </c>
      <c r="N216" s="45"/>
      <c r="O216" s="90">
        <v>4696991052</v>
      </c>
      <c r="P216" s="30"/>
    </row>
    <row r="217" spans="1:16" s="29" customFormat="1" ht="22.5">
      <c r="A217" s="10"/>
      <c r="B217" s="11" t="s">
        <v>316</v>
      </c>
      <c r="C217" s="10"/>
      <c r="D217" s="49">
        <v>0.1284837962962963</v>
      </c>
      <c r="E217" s="12"/>
      <c r="F217" s="12">
        <v>107600000000</v>
      </c>
      <c r="G217" s="12">
        <v>48479809.12</v>
      </c>
      <c r="H217" s="45">
        <v>0.3721</v>
      </c>
      <c r="I217" s="45">
        <v>0.3721</v>
      </c>
      <c r="J217" s="9" t="s">
        <v>318</v>
      </c>
      <c r="K217" s="39">
        <v>15</v>
      </c>
      <c r="L217" s="12">
        <v>4741269.04</v>
      </c>
      <c r="M217" s="12">
        <v>48479809.12</v>
      </c>
      <c r="N217" s="45">
        <v>0.3721</v>
      </c>
      <c r="O217" s="90">
        <v>4678951.48</v>
      </c>
      <c r="P217" s="30"/>
    </row>
    <row r="218" spans="1:16" s="29" customFormat="1" ht="11.25">
      <c r="A218" s="10"/>
      <c r="B218" s="11"/>
      <c r="C218" s="10"/>
      <c r="D218" s="49"/>
      <c r="E218" s="12"/>
      <c r="F218" s="36" t="s">
        <v>317</v>
      </c>
      <c r="G218" s="12">
        <v>93870000000</v>
      </c>
      <c r="H218" s="45"/>
      <c r="I218" s="45"/>
      <c r="J218" s="31"/>
      <c r="K218" s="39"/>
      <c r="L218" s="17">
        <v>9180377000</v>
      </c>
      <c r="M218" s="12">
        <v>93870000000</v>
      </c>
      <c r="N218" s="45"/>
      <c r="O218" s="90">
        <v>9059713374</v>
      </c>
      <c r="P218" s="30"/>
    </row>
    <row r="219" spans="1:16" s="29" customFormat="1" ht="11.25">
      <c r="A219" s="10"/>
      <c r="B219" s="11"/>
      <c r="C219" s="10"/>
      <c r="D219" s="49"/>
      <c r="E219" s="12"/>
      <c r="G219" s="21">
        <f>SUM(G215+G217)</f>
        <v>78171949.16</v>
      </c>
      <c r="H219" s="45">
        <f>SUM(H215:H217)</f>
        <v>0.6</v>
      </c>
      <c r="I219" s="45">
        <f>SUM(I215:I217)</f>
        <v>0.6</v>
      </c>
      <c r="J219" s="31"/>
      <c r="K219" s="39"/>
      <c r="L219" s="21">
        <f>SUM(L215+L217)</f>
        <v>7258722.7</v>
      </c>
      <c r="M219" s="21">
        <f>SUM(M215+M217)</f>
        <v>78171949.16</v>
      </c>
      <c r="N219" s="45">
        <f>SUM(N215:N217)</f>
        <v>0.6</v>
      </c>
      <c r="O219" s="89">
        <f>SUM(O215+O217)</f>
        <v>7104744.91</v>
      </c>
      <c r="P219" s="30"/>
    </row>
    <row r="220" spans="1:16" s="3" customFormat="1" ht="11.25">
      <c r="A220" s="10"/>
      <c r="B220" s="11"/>
      <c r="C220" s="10"/>
      <c r="D220" s="9"/>
      <c r="E220" s="12"/>
      <c r="F220" s="12"/>
      <c r="G220" s="12">
        <f>SUM(G216+G218)</f>
        <v>151362000000</v>
      </c>
      <c r="H220" s="45"/>
      <c r="I220" s="45"/>
      <c r="J220" s="31"/>
      <c r="K220" s="39"/>
      <c r="L220" s="12">
        <f>SUM(L216+L218)</f>
        <v>14054847000</v>
      </c>
      <c r="M220" s="12">
        <f>SUM(M216+M218)</f>
        <v>151362000000</v>
      </c>
      <c r="N220" s="45"/>
      <c r="O220" s="90">
        <f>SUM(O216+O218)</f>
        <v>13756704426</v>
      </c>
      <c r="P220" s="30"/>
    </row>
    <row r="221" spans="1:16" s="3" customFormat="1" ht="11.25">
      <c r="A221" s="10"/>
      <c r="B221" s="11"/>
      <c r="C221" s="10"/>
      <c r="D221" s="9"/>
      <c r="E221" s="12"/>
      <c r="F221" s="12"/>
      <c r="G221" s="12"/>
      <c r="H221" s="45"/>
      <c r="I221" s="45"/>
      <c r="J221" s="31"/>
      <c r="K221" s="39"/>
      <c r="L221" s="12"/>
      <c r="M221" s="12"/>
      <c r="N221" s="45"/>
      <c r="O221" s="90"/>
      <c r="P221" s="30"/>
    </row>
    <row r="222" spans="1:16" s="23" customFormat="1" ht="33.75">
      <c r="A222" s="19">
        <v>46</v>
      </c>
      <c r="B222" s="20" t="s">
        <v>149</v>
      </c>
      <c r="C222" s="19" t="s">
        <v>23</v>
      </c>
      <c r="D222" s="18" t="s">
        <v>94</v>
      </c>
      <c r="E222" s="21">
        <v>197880460.89</v>
      </c>
      <c r="F222" s="21">
        <v>0</v>
      </c>
      <c r="G222" s="21">
        <v>118728276.53</v>
      </c>
      <c r="H222" s="44">
        <v>0.6</v>
      </c>
      <c r="I222" s="44">
        <v>0.5999999999797858</v>
      </c>
      <c r="J222" s="18" t="s">
        <v>65</v>
      </c>
      <c r="K222" s="37">
        <v>15</v>
      </c>
      <c r="L222" s="21">
        <v>11611487.55</v>
      </c>
      <c r="M222" s="21">
        <v>118728276.53</v>
      </c>
      <c r="N222" s="44">
        <v>0.5999999999797858</v>
      </c>
      <c r="O222" s="89">
        <v>11458870.3</v>
      </c>
      <c r="P222" s="24"/>
    </row>
    <row r="223" spans="1:16" s="3" customFormat="1" ht="11.25">
      <c r="A223" s="10"/>
      <c r="B223" s="11" t="s">
        <v>150</v>
      </c>
      <c r="C223" s="10"/>
      <c r="D223" s="9"/>
      <c r="E223" s="12">
        <v>383150000000</v>
      </c>
      <c r="F223" s="12"/>
      <c r="G223" s="12">
        <v>229890000000</v>
      </c>
      <c r="H223" s="45"/>
      <c r="I223" s="45"/>
      <c r="J223" s="31"/>
      <c r="K223" s="39"/>
      <c r="L223" s="12">
        <v>22482975000</v>
      </c>
      <c r="M223" s="12">
        <v>229890000000</v>
      </c>
      <c r="N223" s="45"/>
      <c r="O223" s="90">
        <v>22187466790.395</v>
      </c>
      <c r="P223" s="30"/>
    </row>
    <row r="224" spans="1:16" s="3" customFormat="1" ht="11.25">
      <c r="A224" s="10"/>
      <c r="B224" s="11"/>
      <c r="C224" s="10"/>
      <c r="D224" s="9"/>
      <c r="E224" s="12"/>
      <c r="F224" s="36" t="s">
        <v>64</v>
      </c>
      <c r="G224" s="12"/>
      <c r="H224" s="45"/>
      <c r="I224" s="45"/>
      <c r="J224" s="31"/>
      <c r="K224" s="39"/>
      <c r="L224" s="12"/>
      <c r="M224" s="12"/>
      <c r="N224" s="45"/>
      <c r="O224" s="90"/>
      <c r="P224" s="30"/>
    </row>
    <row r="225" spans="1:16" s="3" customFormat="1" ht="11.25">
      <c r="A225" s="10"/>
      <c r="B225" s="11"/>
      <c r="C225" s="10"/>
      <c r="D225" s="9"/>
      <c r="E225" s="12"/>
      <c r="F225" s="12"/>
      <c r="G225" s="12"/>
      <c r="H225" s="45"/>
      <c r="I225" s="45"/>
      <c r="J225" s="31"/>
      <c r="K225" s="39"/>
      <c r="L225" s="12"/>
      <c r="M225" s="12"/>
      <c r="N225" s="45"/>
      <c r="O225" s="90"/>
      <c r="P225" s="30"/>
    </row>
    <row r="226" spans="1:16" s="23" customFormat="1" ht="33.75">
      <c r="A226" s="19">
        <v>47</v>
      </c>
      <c r="B226" s="20" t="s">
        <v>151</v>
      </c>
      <c r="C226" s="19" t="s">
        <v>27</v>
      </c>
      <c r="D226" s="18" t="s">
        <v>184</v>
      </c>
      <c r="E226" s="21">
        <v>361519829.36</v>
      </c>
      <c r="F226" s="21">
        <v>500857834.91</v>
      </c>
      <c r="G226" s="21">
        <v>48588781.52</v>
      </c>
      <c r="H226" s="44">
        <v>0.13440142857142856</v>
      </c>
      <c r="I226" s="44">
        <v>0.13440142856345366</v>
      </c>
      <c r="J226" s="18" t="s">
        <v>41</v>
      </c>
      <c r="K226" s="37">
        <v>28</v>
      </c>
      <c r="L226" s="21">
        <v>3103905.96</v>
      </c>
      <c r="M226" s="21">
        <v>48588781.52</v>
      </c>
      <c r="N226" s="44">
        <v>0.13440142856345366</v>
      </c>
      <c r="O226" s="89">
        <v>3349435.9</v>
      </c>
      <c r="P226" s="24"/>
    </row>
    <row r="227" spans="1:16" s="3" customFormat="1" ht="11.25">
      <c r="A227" s="10"/>
      <c r="B227" s="11" t="s">
        <v>152</v>
      </c>
      <c r="C227" s="10"/>
      <c r="D227" s="49">
        <v>0.04306712962962963</v>
      </c>
      <c r="E227" s="12">
        <v>700000000000</v>
      </c>
      <c r="F227" s="12">
        <v>969796000000</v>
      </c>
      <c r="G227" s="12">
        <v>94081000000</v>
      </c>
      <c r="H227" s="45"/>
      <c r="I227" s="45"/>
      <c r="J227" s="31"/>
      <c r="K227" s="39"/>
      <c r="L227" s="12">
        <v>6010000000</v>
      </c>
      <c r="M227" s="12">
        <v>94081000000</v>
      </c>
      <c r="N227" s="45"/>
      <c r="O227" s="90">
        <v>6485412243.6584</v>
      </c>
      <c r="P227" s="30"/>
    </row>
    <row r="228" spans="1:16" s="3" customFormat="1" ht="11.25">
      <c r="A228" s="10"/>
      <c r="B228" s="11" t="s">
        <v>153</v>
      </c>
      <c r="C228" s="10"/>
      <c r="D228" s="9"/>
      <c r="E228" s="287" t="s">
        <v>185</v>
      </c>
      <c r="F228" s="288"/>
      <c r="G228" s="12">
        <v>75919164.17</v>
      </c>
      <c r="H228" s="45">
        <v>0.21</v>
      </c>
      <c r="I228" s="45">
        <v>0.21000000001217084</v>
      </c>
      <c r="J228" s="9" t="s">
        <v>42</v>
      </c>
      <c r="K228" s="39">
        <v>28</v>
      </c>
      <c r="L228" s="12">
        <v>6503483.5</v>
      </c>
      <c r="M228" s="12">
        <v>75919164.17</v>
      </c>
      <c r="N228" s="45">
        <v>0.21000000001217084</v>
      </c>
      <c r="O228" s="90">
        <v>5233437.96</v>
      </c>
      <c r="P228" s="30"/>
    </row>
    <row r="229" spans="1:16" s="3" customFormat="1" ht="11.25">
      <c r="A229" s="10"/>
      <c r="B229" s="11"/>
      <c r="C229" s="10"/>
      <c r="D229" s="9"/>
      <c r="E229" s="287" t="s">
        <v>186</v>
      </c>
      <c r="F229" s="288"/>
      <c r="G229" s="12">
        <v>147000000000</v>
      </c>
      <c r="H229" s="45"/>
      <c r="I229" s="45"/>
      <c r="J229" s="31"/>
      <c r="K229" s="39"/>
      <c r="L229" s="12">
        <v>12592500000</v>
      </c>
      <c r="M229" s="12">
        <v>147000000000</v>
      </c>
      <c r="N229" s="45"/>
      <c r="O229" s="90">
        <v>10133348920.8</v>
      </c>
      <c r="P229" s="30"/>
    </row>
    <row r="230" spans="1:16" s="3" customFormat="1" ht="11.25">
      <c r="A230" s="10"/>
      <c r="B230" s="11"/>
      <c r="C230" s="10"/>
      <c r="D230" s="9"/>
      <c r="E230" s="287" t="s">
        <v>187</v>
      </c>
      <c r="F230" s="288"/>
      <c r="G230" s="12">
        <v>14460793.17</v>
      </c>
      <c r="H230" s="45">
        <v>0.04</v>
      </c>
      <c r="I230" s="45">
        <v>0.03999999998782916</v>
      </c>
      <c r="J230" s="31" t="s">
        <v>19</v>
      </c>
      <c r="K230" s="39">
        <v>30</v>
      </c>
      <c r="L230" s="12">
        <v>1238618.58</v>
      </c>
      <c r="M230" s="12">
        <v>14460793.17</v>
      </c>
      <c r="N230" s="45">
        <v>0.03999999998782916</v>
      </c>
      <c r="O230" s="90">
        <v>967938.5</v>
      </c>
      <c r="P230" s="30"/>
    </row>
    <row r="231" spans="1:16" s="3" customFormat="1" ht="11.25">
      <c r="A231" s="10"/>
      <c r="B231" s="11"/>
      <c r="C231" s="10"/>
      <c r="D231" s="9"/>
      <c r="E231" s="287" t="s">
        <v>188</v>
      </c>
      <c r="F231" s="288"/>
      <c r="G231" s="12">
        <v>28000000000</v>
      </c>
      <c r="H231" s="45"/>
      <c r="I231" s="45"/>
      <c r="J231" s="31"/>
      <c r="K231" s="39"/>
      <c r="L231" s="12">
        <v>2398300000</v>
      </c>
      <c r="M231" s="12">
        <v>28000000000</v>
      </c>
      <c r="N231" s="45"/>
      <c r="O231" s="90">
        <v>1874190292.8000002</v>
      </c>
      <c r="P231" s="30"/>
    </row>
    <row r="232" spans="1:16" s="3" customFormat="1" ht="11.25">
      <c r="A232" s="10"/>
      <c r="B232" s="11"/>
      <c r="C232" s="10"/>
      <c r="D232" s="9"/>
      <c r="E232" s="12"/>
      <c r="F232" s="12"/>
      <c r="G232" s="12">
        <v>41791175.82</v>
      </c>
      <c r="H232" s="45">
        <v>0.11559857142857143</v>
      </c>
      <c r="I232" s="45">
        <v>0.11559857143654632</v>
      </c>
      <c r="J232" s="31" t="s">
        <v>67</v>
      </c>
      <c r="K232" s="39">
        <v>30</v>
      </c>
      <c r="L232" s="12">
        <v>2582284.5</v>
      </c>
      <c r="M232" s="12">
        <v>41791175.82</v>
      </c>
      <c r="N232" s="45">
        <v>0.11559857143654632</v>
      </c>
      <c r="O232" s="90">
        <v>2797307.72</v>
      </c>
      <c r="P232" s="30"/>
    </row>
    <row r="233" spans="1:16" s="3" customFormat="1" ht="11.25">
      <c r="A233" s="10"/>
      <c r="B233" s="11"/>
      <c r="C233" s="10"/>
      <c r="D233" s="9"/>
      <c r="E233" s="12"/>
      <c r="F233" s="12"/>
      <c r="G233" s="12">
        <v>80919000000</v>
      </c>
      <c r="H233" s="45"/>
      <c r="I233" s="45"/>
      <c r="J233" s="31"/>
      <c r="K233" s="39"/>
      <c r="L233" s="12">
        <v>5000000000</v>
      </c>
      <c r="M233" s="12">
        <v>80919000000</v>
      </c>
      <c r="N233" s="45"/>
      <c r="O233" s="90">
        <v>5416343010.8244</v>
      </c>
      <c r="P233" s="30"/>
    </row>
    <row r="234" spans="1:16" s="3" customFormat="1" ht="11.25">
      <c r="A234" s="10"/>
      <c r="B234" s="11"/>
      <c r="C234" s="10"/>
      <c r="D234" s="9"/>
      <c r="E234" s="12"/>
      <c r="F234" s="12"/>
      <c r="G234" s="21">
        <v>180759914.68</v>
      </c>
      <c r="H234" s="45">
        <v>0.5</v>
      </c>
      <c r="I234" s="45">
        <v>0.5</v>
      </c>
      <c r="J234" s="31"/>
      <c r="K234" s="39"/>
      <c r="L234" s="21">
        <v>13428292.54</v>
      </c>
      <c r="M234" s="21">
        <v>180759914.68</v>
      </c>
      <c r="N234" s="45">
        <v>0.5</v>
      </c>
      <c r="O234" s="89">
        <f>O228+O230+O232+O226</f>
        <v>12348120.08</v>
      </c>
      <c r="P234" s="30"/>
    </row>
    <row r="235" spans="1:16" s="3" customFormat="1" ht="11.25">
      <c r="A235" s="10"/>
      <c r="B235" s="11"/>
      <c r="C235" s="10"/>
      <c r="D235" s="9"/>
      <c r="E235" s="12"/>
      <c r="F235" s="12"/>
      <c r="G235" s="12">
        <v>350000000000</v>
      </c>
      <c r="H235" s="285" t="s">
        <v>178</v>
      </c>
      <c r="I235" s="286"/>
      <c r="J235" s="31"/>
      <c r="K235" s="39"/>
      <c r="L235" s="12">
        <v>26000800000</v>
      </c>
      <c r="M235" s="12">
        <v>350000000000</v>
      </c>
      <c r="N235" s="45"/>
      <c r="O235" s="90">
        <v>23909294468.0828</v>
      </c>
      <c r="P235" s="30"/>
    </row>
    <row r="236" spans="1:16" s="3" customFormat="1" ht="11.25">
      <c r="A236" s="10"/>
      <c r="B236" s="11"/>
      <c r="C236" s="10"/>
      <c r="D236" s="9"/>
      <c r="E236" s="12"/>
      <c r="F236" s="12"/>
      <c r="G236" s="12"/>
      <c r="H236" s="45"/>
      <c r="I236" s="45"/>
      <c r="J236" s="31"/>
      <c r="K236" s="39"/>
      <c r="L236" s="12"/>
      <c r="M236" s="12"/>
      <c r="N236" s="45"/>
      <c r="O236" s="90"/>
      <c r="P236" s="30"/>
    </row>
    <row r="237" spans="1:16" s="23" customFormat="1" ht="46.5" customHeight="1">
      <c r="A237" s="19">
        <v>48</v>
      </c>
      <c r="B237" s="20" t="s">
        <v>193</v>
      </c>
      <c r="C237" s="19" t="s">
        <v>27</v>
      </c>
      <c r="D237" s="18" t="s">
        <v>189</v>
      </c>
      <c r="E237" s="21">
        <v>188506768.17</v>
      </c>
      <c r="F237" s="21">
        <v>196466735.01</v>
      </c>
      <c r="G237" s="21">
        <v>94253384.08</v>
      </c>
      <c r="H237" s="44">
        <v>0.5</v>
      </c>
      <c r="I237" s="44">
        <v>0.4999999999734758</v>
      </c>
      <c r="J237" s="34" t="s">
        <v>19</v>
      </c>
      <c r="K237" s="37">
        <v>30</v>
      </c>
      <c r="L237" s="21">
        <v>6273401.95</v>
      </c>
      <c r="M237" s="21">
        <v>113104060.9</v>
      </c>
      <c r="N237" s="44">
        <v>0.6</v>
      </c>
      <c r="O237" s="127">
        <v>7570661.89</v>
      </c>
      <c r="P237" s="24"/>
    </row>
    <row r="238" spans="1:16" s="3" customFormat="1" ht="22.5">
      <c r="A238" s="10"/>
      <c r="B238" s="60" t="s">
        <v>194</v>
      </c>
      <c r="C238" s="10"/>
      <c r="D238" s="9"/>
      <c r="E238" s="12">
        <v>365000000000</v>
      </c>
      <c r="F238" s="12">
        <v>380412645000</v>
      </c>
      <c r="G238" s="12">
        <v>182500000000</v>
      </c>
      <c r="H238" s="45"/>
      <c r="I238" s="45"/>
      <c r="J238" s="31"/>
      <c r="K238" s="39"/>
      <c r="L238" s="12">
        <v>12147000000</v>
      </c>
      <c r="M238" s="63">
        <v>219000000000</v>
      </c>
      <c r="N238" s="45"/>
      <c r="O238" s="90">
        <v>14658845504.400002</v>
      </c>
      <c r="P238" s="30"/>
    </row>
    <row r="239" spans="1:16" s="3" customFormat="1" ht="11.25">
      <c r="A239" s="10"/>
      <c r="B239" s="11"/>
      <c r="C239" s="10"/>
      <c r="D239" s="9"/>
      <c r="E239" s="36" t="s">
        <v>86</v>
      </c>
      <c r="F239" s="12"/>
      <c r="G239" s="12"/>
      <c r="H239" s="45"/>
      <c r="I239" s="45"/>
      <c r="J239" s="31"/>
      <c r="K239" s="39"/>
      <c r="L239" s="12"/>
      <c r="M239" s="12"/>
      <c r="N239" s="45"/>
      <c r="O239" s="90"/>
      <c r="P239" s="30"/>
    </row>
    <row r="240" spans="1:16" s="3" customFormat="1" ht="11.25">
      <c r="A240" s="10"/>
      <c r="B240" s="11"/>
      <c r="C240" s="10"/>
      <c r="D240" s="9"/>
      <c r="E240" s="36"/>
      <c r="F240" s="12"/>
      <c r="G240" s="12"/>
      <c r="H240" s="45"/>
      <c r="I240" s="45"/>
      <c r="J240" s="31"/>
      <c r="K240" s="39"/>
      <c r="L240" s="12"/>
      <c r="M240" s="12"/>
      <c r="N240" s="45"/>
      <c r="O240" s="90"/>
      <c r="P240" s="30"/>
    </row>
    <row r="241" spans="1:16" s="23" customFormat="1" ht="22.5">
      <c r="A241" s="19">
        <v>49</v>
      </c>
      <c r="B241" s="20" t="s">
        <v>154</v>
      </c>
      <c r="C241" s="19" t="s">
        <v>27</v>
      </c>
      <c r="D241" s="18" t="s">
        <v>14</v>
      </c>
      <c r="E241" s="21">
        <v>107840848.64</v>
      </c>
      <c r="F241" s="21">
        <v>0</v>
      </c>
      <c r="G241" s="21">
        <v>64704509.19</v>
      </c>
      <c r="H241" s="44">
        <v>0.6</v>
      </c>
      <c r="I241" s="44">
        <v>0.6000000000556375</v>
      </c>
      <c r="J241" s="34" t="s">
        <v>15</v>
      </c>
      <c r="K241" s="37">
        <v>20</v>
      </c>
      <c r="L241" s="21">
        <v>5485980.78</v>
      </c>
      <c r="M241" s="21">
        <v>64704509.19</v>
      </c>
      <c r="N241" s="44">
        <v>0.6000000000556375</v>
      </c>
      <c r="O241" s="89">
        <v>5286239.84</v>
      </c>
      <c r="P241" s="24"/>
    </row>
    <row r="242" spans="1:16" s="3" customFormat="1" ht="11.25">
      <c r="A242" s="10"/>
      <c r="B242" s="11" t="s">
        <v>155</v>
      </c>
      <c r="C242" s="10"/>
      <c r="D242" s="9"/>
      <c r="E242" s="12">
        <v>208809000000</v>
      </c>
      <c r="F242" s="12"/>
      <c r="G242" s="12">
        <v>125285400000</v>
      </c>
      <c r="H242" s="45"/>
      <c r="I242" s="45"/>
      <c r="J242" s="31"/>
      <c r="K242" s="39"/>
      <c r="L242" s="12">
        <v>10622340000</v>
      </c>
      <c r="M242" s="12">
        <v>125285400000</v>
      </c>
      <c r="N242" s="45"/>
      <c r="O242" s="90">
        <v>10235587607.03304</v>
      </c>
      <c r="P242" s="30"/>
    </row>
    <row r="243" spans="1:16" s="3" customFormat="1" ht="11.25">
      <c r="A243" s="10"/>
      <c r="B243" s="11" t="s">
        <v>156</v>
      </c>
      <c r="C243" s="10"/>
      <c r="D243" s="9"/>
      <c r="E243" s="12"/>
      <c r="F243" s="36" t="s">
        <v>64</v>
      </c>
      <c r="G243" s="12"/>
      <c r="H243" s="45"/>
      <c r="I243" s="45"/>
      <c r="J243" s="31"/>
      <c r="K243" s="39"/>
      <c r="L243" s="12"/>
      <c r="M243" s="12"/>
      <c r="N243" s="45"/>
      <c r="O243" s="90"/>
      <c r="P243" s="30"/>
    </row>
    <row r="244" spans="1:16" s="3" customFormat="1" ht="11.25">
      <c r="A244" s="10"/>
      <c r="B244" s="11"/>
      <c r="C244" s="10"/>
      <c r="D244" s="9"/>
      <c r="E244" s="12"/>
      <c r="F244" s="12"/>
      <c r="G244" s="12"/>
      <c r="H244" s="45"/>
      <c r="I244" s="45"/>
      <c r="J244" s="31"/>
      <c r="K244" s="39"/>
      <c r="L244" s="12"/>
      <c r="M244" s="12"/>
      <c r="N244" s="45"/>
      <c r="O244" s="90"/>
      <c r="P244" s="30"/>
    </row>
    <row r="245" spans="1:16" s="23" customFormat="1" ht="34.5" customHeight="1">
      <c r="A245" s="19">
        <v>50</v>
      </c>
      <c r="B245" s="20" t="s">
        <v>157</v>
      </c>
      <c r="C245" s="19" t="s">
        <v>27</v>
      </c>
      <c r="D245" s="18" t="s">
        <v>14</v>
      </c>
      <c r="E245" s="21">
        <v>39767181.23</v>
      </c>
      <c r="F245" s="21">
        <v>0</v>
      </c>
      <c r="G245" s="21">
        <v>23860308.74</v>
      </c>
      <c r="H245" s="44">
        <v>0.6</v>
      </c>
      <c r="I245" s="44">
        <v>0.6000000000502927</v>
      </c>
      <c r="J245" s="34" t="s">
        <v>15</v>
      </c>
      <c r="K245" s="37">
        <v>20</v>
      </c>
      <c r="L245" s="21">
        <v>2022997.83</v>
      </c>
      <c r="M245" s="21">
        <v>23860308.74</v>
      </c>
      <c r="N245" s="44">
        <v>0.6000000000502927</v>
      </c>
      <c r="O245" s="89">
        <v>1949343.5</v>
      </c>
      <c r="P245" s="24"/>
    </row>
    <row r="246" spans="1:16" s="3" customFormat="1" ht="11.25">
      <c r="A246" s="10"/>
      <c r="B246" s="11" t="s">
        <v>158</v>
      </c>
      <c r="C246" s="10"/>
      <c r="D246" s="9"/>
      <c r="E246" s="12">
        <v>77000000000</v>
      </c>
      <c r="F246" s="12"/>
      <c r="G246" s="12">
        <v>46200000000</v>
      </c>
      <c r="H246" s="45"/>
      <c r="I246" s="45"/>
      <c r="J246" s="31"/>
      <c r="K246" s="39"/>
      <c r="L246" s="12">
        <v>3917070000</v>
      </c>
      <c r="M246" s="12">
        <v>46200000000</v>
      </c>
      <c r="N246" s="45"/>
      <c r="O246" s="90">
        <v>3774455343.12</v>
      </c>
      <c r="P246" s="30"/>
    </row>
    <row r="247" spans="1:16" s="3" customFormat="1" ht="22.5">
      <c r="A247" s="10"/>
      <c r="B247" s="11" t="s">
        <v>159</v>
      </c>
      <c r="C247" s="10"/>
      <c r="D247" s="9"/>
      <c r="E247" s="12"/>
      <c r="F247" s="36" t="s">
        <v>64</v>
      </c>
      <c r="G247" s="12"/>
      <c r="H247" s="45"/>
      <c r="I247" s="45"/>
      <c r="J247" s="31"/>
      <c r="K247" s="39"/>
      <c r="L247" s="12"/>
      <c r="M247" s="12"/>
      <c r="N247" s="45"/>
      <c r="O247" s="90"/>
      <c r="P247" s="30"/>
    </row>
    <row r="248" spans="1:16" s="3" customFormat="1" ht="11.25">
      <c r="A248" s="10"/>
      <c r="B248" s="11"/>
      <c r="C248" s="10"/>
      <c r="D248" s="9"/>
      <c r="E248" s="12"/>
      <c r="F248" s="12"/>
      <c r="G248" s="12"/>
      <c r="H248" s="45"/>
      <c r="I248" s="45"/>
      <c r="J248" s="31"/>
      <c r="K248" s="39"/>
      <c r="L248" s="12"/>
      <c r="M248" s="12"/>
      <c r="N248" s="45"/>
      <c r="O248" s="90"/>
      <c r="P248" s="30"/>
    </row>
    <row r="249" spans="1:16" s="23" customFormat="1" ht="33.75">
      <c r="A249" s="19">
        <v>51</v>
      </c>
      <c r="B249" s="20" t="s">
        <v>160</v>
      </c>
      <c r="C249" s="19" t="s">
        <v>27</v>
      </c>
      <c r="D249" s="18" t="s">
        <v>94</v>
      </c>
      <c r="E249" s="21">
        <v>13248152.38</v>
      </c>
      <c r="F249" s="21">
        <v>13248152.38</v>
      </c>
      <c r="G249" s="21">
        <v>7948788.13</v>
      </c>
      <c r="H249" s="44">
        <v>0.5999922033369718</v>
      </c>
      <c r="I249" s="44">
        <v>0.5999922028372684</v>
      </c>
      <c r="J249" s="18" t="s">
        <v>65</v>
      </c>
      <c r="K249" s="37">
        <v>15</v>
      </c>
      <c r="L249" s="21">
        <v>777382.29</v>
      </c>
      <c r="M249" s="21">
        <v>7948788.13</v>
      </c>
      <c r="N249" s="44">
        <v>0.5999922028372684</v>
      </c>
      <c r="O249" s="89">
        <v>767164.62</v>
      </c>
      <c r="P249" s="24"/>
    </row>
    <row r="250" spans="1:16" s="3" customFormat="1" ht="11.25">
      <c r="A250" s="10"/>
      <c r="B250" s="11"/>
      <c r="C250" s="10"/>
      <c r="D250" s="9"/>
      <c r="E250" s="12">
        <v>25652000000</v>
      </c>
      <c r="F250" s="12">
        <v>25652000000</v>
      </c>
      <c r="G250" s="12">
        <v>15391000000</v>
      </c>
      <c r="H250" s="45"/>
      <c r="I250" s="45"/>
      <c r="J250" s="9"/>
      <c r="K250" s="39"/>
      <c r="L250" s="12">
        <v>1505222000</v>
      </c>
      <c r="M250" s="12">
        <v>15391000000</v>
      </c>
      <c r="N250" s="45"/>
      <c r="O250" s="90">
        <v>1485437824.0505</v>
      </c>
      <c r="P250" s="30"/>
    </row>
    <row r="251" spans="1:16" s="3" customFormat="1" ht="11.25">
      <c r="A251" s="10"/>
      <c r="B251" s="11"/>
      <c r="C251" s="10"/>
      <c r="D251" s="9"/>
      <c r="E251" s="12"/>
      <c r="F251" s="12"/>
      <c r="G251" s="12"/>
      <c r="H251" s="45"/>
      <c r="I251" s="45"/>
      <c r="J251" s="31"/>
      <c r="K251" s="39"/>
      <c r="L251" s="12"/>
      <c r="M251" s="12"/>
      <c r="N251" s="45"/>
      <c r="O251" s="90"/>
      <c r="P251" s="30"/>
    </row>
    <row r="252" spans="1:16" s="3" customFormat="1" ht="11.25">
      <c r="A252" s="10"/>
      <c r="B252" s="11"/>
      <c r="C252" s="10"/>
      <c r="D252" s="9"/>
      <c r="E252" s="12"/>
      <c r="F252" s="12"/>
      <c r="G252" s="12"/>
      <c r="H252" s="45"/>
      <c r="I252" s="45"/>
      <c r="J252" s="31"/>
      <c r="K252" s="39"/>
      <c r="L252" s="12"/>
      <c r="M252" s="12"/>
      <c r="N252" s="45"/>
      <c r="O252" s="90"/>
      <c r="P252" s="30"/>
    </row>
    <row r="253" spans="1:16" s="23" customFormat="1" ht="22.5">
      <c r="A253" s="19">
        <v>52</v>
      </c>
      <c r="B253" s="20" t="s">
        <v>161</v>
      </c>
      <c r="C253" s="19" t="s">
        <v>27</v>
      </c>
      <c r="D253" s="18" t="s">
        <v>14</v>
      </c>
      <c r="E253" s="21">
        <v>12110397.83</v>
      </c>
      <c r="F253" s="21">
        <v>0</v>
      </c>
      <c r="G253" s="21">
        <v>7266238.7</v>
      </c>
      <c r="H253" s="44">
        <v>0.6</v>
      </c>
      <c r="I253" s="44">
        <v>0.6000000001651473</v>
      </c>
      <c r="J253" s="34" t="s">
        <v>15</v>
      </c>
      <c r="K253" s="37">
        <v>20</v>
      </c>
      <c r="L253" s="21">
        <v>616071.11</v>
      </c>
      <c r="M253" s="21">
        <v>7266238.7</v>
      </c>
      <c r="N253" s="44">
        <v>0.6000000001651473</v>
      </c>
      <c r="O253" s="89">
        <v>593638.38</v>
      </c>
      <c r="P253" s="24"/>
    </row>
    <row r="254" spans="1:16" s="3" customFormat="1" ht="11.25">
      <c r="A254" s="10"/>
      <c r="B254" s="11" t="s">
        <v>162</v>
      </c>
      <c r="C254" s="10"/>
      <c r="D254" s="9"/>
      <c r="E254" s="12">
        <v>23449000000</v>
      </c>
      <c r="F254" s="12"/>
      <c r="G254" s="12">
        <v>14069400000</v>
      </c>
      <c r="H254" s="45"/>
      <c r="I254" s="45"/>
      <c r="J254" s="31"/>
      <c r="K254" s="39"/>
      <c r="L254" s="12">
        <v>1192880000</v>
      </c>
      <c r="M254" s="12">
        <v>14069400000</v>
      </c>
      <c r="N254" s="45"/>
      <c r="O254" s="90">
        <v>1149444199.2314398</v>
      </c>
      <c r="P254" s="30"/>
    </row>
    <row r="255" spans="1:16" s="3" customFormat="1" ht="11.25">
      <c r="A255" s="10"/>
      <c r="B255" s="11" t="s">
        <v>163</v>
      </c>
      <c r="C255" s="10"/>
      <c r="D255" s="9"/>
      <c r="E255" s="12"/>
      <c r="F255" s="36" t="s">
        <v>64</v>
      </c>
      <c r="G255" s="12"/>
      <c r="H255" s="45"/>
      <c r="I255" s="45"/>
      <c r="J255" s="31"/>
      <c r="K255" s="39"/>
      <c r="L255" s="12"/>
      <c r="M255" s="12"/>
      <c r="N255" s="45"/>
      <c r="O255" s="90"/>
      <c r="P255" s="30"/>
    </row>
    <row r="256" spans="1:16" s="3" customFormat="1" ht="11.25">
      <c r="A256" s="10"/>
      <c r="B256" s="11"/>
      <c r="C256" s="10"/>
      <c r="D256" s="9"/>
      <c r="E256" s="12"/>
      <c r="F256" s="12"/>
      <c r="G256" s="12"/>
      <c r="H256" s="45"/>
      <c r="I256" s="45"/>
      <c r="J256" s="31"/>
      <c r="K256" s="39"/>
      <c r="L256" s="12"/>
      <c r="M256" s="12"/>
      <c r="N256" s="45"/>
      <c r="O256" s="90"/>
      <c r="P256" s="30"/>
    </row>
    <row r="257" spans="1:16" s="23" customFormat="1" ht="22.5">
      <c r="A257" s="19">
        <v>53</v>
      </c>
      <c r="B257" s="20" t="s">
        <v>107</v>
      </c>
      <c r="C257" s="19" t="s">
        <v>27</v>
      </c>
      <c r="D257" s="18" t="s">
        <v>94</v>
      </c>
      <c r="E257" s="21">
        <v>24712462.62</v>
      </c>
      <c r="F257" s="21">
        <v>0</v>
      </c>
      <c r="G257" s="21">
        <v>14827477.57</v>
      </c>
      <c r="H257" s="44">
        <v>0.6</v>
      </c>
      <c r="I257" s="44">
        <v>0.5999999999190692</v>
      </c>
      <c r="J257" s="18" t="s">
        <v>65</v>
      </c>
      <c r="K257" s="37">
        <v>15</v>
      </c>
      <c r="L257" s="21">
        <v>1450110.26</v>
      </c>
      <c r="M257" s="21">
        <v>14827477.57</v>
      </c>
      <c r="N257" s="44">
        <v>0.5999999999190692</v>
      </c>
      <c r="O257" s="89">
        <v>1431050.36</v>
      </c>
      <c r="P257" s="24"/>
    </row>
    <row r="258" spans="1:16" s="3" customFormat="1" ht="11.25">
      <c r="A258" s="10"/>
      <c r="B258" s="11"/>
      <c r="C258" s="10"/>
      <c r="D258" s="9"/>
      <c r="E258" s="12">
        <v>47850000000</v>
      </c>
      <c r="F258" s="12"/>
      <c r="G258" s="12">
        <v>28710000000</v>
      </c>
      <c r="H258" s="45"/>
      <c r="I258" s="45"/>
      <c r="J258" s="31"/>
      <c r="K258" s="39"/>
      <c r="L258" s="12">
        <v>2807805000</v>
      </c>
      <c r="M258" s="12">
        <v>28710000000</v>
      </c>
      <c r="N258" s="45"/>
      <c r="O258" s="90">
        <v>2770899871.9049997</v>
      </c>
      <c r="P258" s="30"/>
    </row>
    <row r="259" spans="1:16" s="3" customFormat="1" ht="11.25">
      <c r="A259" s="10"/>
      <c r="B259" s="11"/>
      <c r="C259" s="10"/>
      <c r="D259" s="9"/>
      <c r="E259" s="12"/>
      <c r="F259" s="36" t="s">
        <v>64</v>
      </c>
      <c r="G259" s="12"/>
      <c r="H259" s="45"/>
      <c r="I259" s="45"/>
      <c r="J259" s="31"/>
      <c r="K259" s="39"/>
      <c r="L259" s="12"/>
      <c r="M259" s="12"/>
      <c r="N259" s="45"/>
      <c r="O259" s="90"/>
      <c r="P259" s="30"/>
    </row>
    <row r="260" spans="1:16" s="3" customFormat="1" ht="11.25">
      <c r="A260" s="10"/>
      <c r="B260" s="11"/>
      <c r="C260" s="10"/>
      <c r="D260" s="9"/>
      <c r="E260" s="12"/>
      <c r="F260" s="12"/>
      <c r="G260" s="12"/>
      <c r="H260" s="45"/>
      <c r="I260" s="45"/>
      <c r="J260" s="31"/>
      <c r="K260" s="39"/>
      <c r="L260" s="12"/>
      <c r="M260" s="12"/>
      <c r="N260" s="45"/>
      <c r="O260" s="90"/>
      <c r="P260" s="30"/>
    </row>
    <row r="261" spans="1:16" s="23" customFormat="1" ht="33.75">
      <c r="A261" s="19">
        <v>54</v>
      </c>
      <c r="B261" s="20" t="s">
        <v>164</v>
      </c>
      <c r="C261" s="19" t="s">
        <v>27</v>
      </c>
      <c r="D261" s="18" t="s">
        <v>97</v>
      </c>
      <c r="E261" s="21">
        <v>27744064.62</v>
      </c>
      <c r="F261" s="21">
        <v>0</v>
      </c>
      <c r="G261" s="21">
        <v>16646438.77</v>
      </c>
      <c r="H261" s="44">
        <v>0.6</v>
      </c>
      <c r="I261" s="44">
        <v>0.5999999999279124</v>
      </c>
      <c r="J261" s="18" t="s">
        <v>65</v>
      </c>
      <c r="K261" s="37">
        <v>15</v>
      </c>
      <c r="L261" s="21">
        <v>1628002.29</v>
      </c>
      <c r="M261" s="21">
        <v>16646438.77</v>
      </c>
      <c r="N261" s="44">
        <v>0.5999999999279124</v>
      </c>
      <c r="O261" s="89">
        <v>1606604.5</v>
      </c>
      <c r="P261" s="24"/>
    </row>
    <row r="262" spans="1:16" s="3" customFormat="1" ht="11.25">
      <c r="A262" s="10"/>
      <c r="B262" s="11" t="s">
        <v>165</v>
      </c>
      <c r="C262" s="10"/>
      <c r="D262" s="9"/>
      <c r="E262" s="12">
        <v>53720000000</v>
      </c>
      <c r="F262" s="12"/>
      <c r="G262" s="12">
        <v>32232000000</v>
      </c>
      <c r="H262" s="45"/>
      <c r="I262" s="45"/>
      <c r="J262" s="31"/>
      <c r="K262" s="39"/>
      <c r="L262" s="12">
        <v>3152252000</v>
      </c>
      <c r="M262" s="12">
        <v>32232000000</v>
      </c>
      <c r="N262" s="45"/>
      <c r="O262" s="90">
        <v>3110820086.0759997</v>
      </c>
      <c r="P262" s="30"/>
    </row>
    <row r="263" spans="1:16" s="3" customFormat="1" ht="11.25">
      <c r="A263" s="10"/>
      <c r="B263" s="11" t="s">
        <v>166</v>
      </c>
      <c r="C263" s="10"/>
      <c r="D263" s="9"/>
      <c r="E263" s="12"/>
      <c r="F263" s="36" t="s">
        <v>64</v>
      </c>
      <c r="G263" s="12"/>
      <c r="H263" s="45"/>
      <c r="I263" s="45"/>
      <c r="J263" s="31"/>
      <c r="K263" s="39"/>
      <c r="L263" s="12"/>
      <c r="M263" s="12"/>
      <c r="N263" s="45"/>
      <c r="O263" s="90"/>
      <c r="P263" s="30"/>
    </row>
    <row r="264" spans="1:16" s="3" customFormat="1" ht="11.25">
      <c r="A264" s="10"/>
      <c r="B264" s="11" t="s">
        <v>167</v>
      </c>
      <c r="C264" s="10"/>
      <c r="D264" s="9"/>
      <c r="E264" s="12"/>
      <c r="F264" s="12"/>
      <c r="G264" s="12"/>
      <c r="H264" s="45"/>
      <c r="I264" s="45"/>
      <c r="J264" s="31"/>
      <c r="K264" s="39"/>
      <c r="L264" s="12"/>
      <c r="M264" s="12"/>
      <c r="N264" s="45"/>
      <c r="O264" s="90"/>
      <c r="P264" s="30"/>
    </row>
    <row r="265" spans="1:16" s="3" customFormat="1" ht="11.25">
      <c r="A265" s="10"/>
      <c r="B265" s="11"/>
      <c r="C265" s="10"/>
      <c r="D265" s="9"/>
      <c r="E265" s="12"/>
      <c r="F265" s="12"/>
      <c r="G265" s="12"/>
      <c r="H265" s="45"/>
      <c r="I265" s="45"/>
      <c r="J265" s="31"/>
      <c r="K265" s="39"/>
      <c r="L265" s="12"/>
      <c r="M265" s="12"/>
      <c r="N265" s="45"/>
      <c r="O265" s="90"/>
      <c r="P265" s="30"/>
    </row>
    <row r="266" spans="1:16" s="23" customFormat="1" ht="33.75">
      <c r="A266" s="19">
        <v>55</v>
      </c>
      <c r="B266" s="20" t="s">
        <v>196</v>
      </c>
      <c r="C266" s="19" t="s">
        <v>87</v>
      </c>
      <c r="D266" s="18" t="s">
        <v>14</v>
      </c>
      <c r="E266" s="21">
        <v>23988390.05</v>
      </c>
      <c r="F266" s="21">
        <v>0</v>
      </c>
      <c r="G266" s="21">
        <v>14393034.03</v>
      </c>
      <c r="H266" s="44">
        <v>0.6</v>
      </c>
      <c r="I266" s="44">
        <v>0.6</v>
      </c>
      <c r="J266" s="34" t="s">
        <v>15</v>
      </c>
      <c r="K266" s="37">
        <v>20</v>
      </c>
      <c r="L266" s="21">
        <v>1220315.35</v>
      </c>
      <c r="M266" s="21">
        <v>14393034.03</v>
      </c>
      <c r="N266" s="44">
        <v>0.6</v>
      </c>
      <c r="O266" s="89">
        <v>1175884.5</v>
      </c>
      <c r="P266" s="24"/>
    </row>
    <row r="267" spans="1:16" s="3" customFormat="1" ht="11.25">
      <c r="A267" s="10"/>
      <c r="B267" s="11" t="s">
        <v>197</v>
      </c>
      <c r="C267" s="10"/>
      <c r="D267" s="9"/>
      <c r="E267" s="12">
        <v>46448000000</v>
      </c>
      <c r="F267" s="12"/>
      <c r="G267" s="12">
        <v>27868800000</v>
      </c>
      <c r="H267" s="45"/>
      <c r="I267" s="45"/>
      <c r="J267" s="31"/>
      <c r="K267" s="39"/>
      <c r="L267" s="12">
        <v>2362860000</v>
      </c>
      <c r="M267" s="12">
        <v>27868800000</v>
      </c>
      <c r="N267" s="45"/>
      <c r="O267" s="90">
        <v>2276829893.21088</v>
      </c>
      <c r="P267" s="30"/>
    </row>
    <row r="268" spans="1:16" s="3" customFormat="1" ht="11.25">
      <c r="A268" s="10"/>
      <c r="B268" s="11" t="s">
        <v>195</v>
      </c>
      <c r="C268" s="10"/>
      <c r="D268" s="9"/>
      <c r="E268" s="12"/>
      <c r="F268" s="36" t="s">
        <v>64</v>
      </c>
      <c r="G268" s="12"/>
      <c r="H268" s="45"/>
      <c r="I268" s="45"/>
      <c r="J268" s="31"/>
      <c r="K268" s="39"/>
      <c r="L268" s="12"/>
      <c r="M268" s="12"/>
      <c r="N268" s="45"/>
      <c r="O268" s="90"/>
      <c r="P268" s="30"/>
    </row>
    <row r="269" spans="1:16" s="3" customFormat="1" ht="11.25">
      <c r="A269" s="10"/>
      <c r="B269" s="11"/>
      <c r="C269" s="10"/>
      <c r="D269" s="9"/>
      <c r="E269" s="12"/>
      <c r="F269" s="12"/>
      <c r="G269" s="12"/>
      <c r="H269" s="45"/>
      <c r="I269" s="45"/>
      <c r="J269" s="31"/>
      <c r="K269" s="39"/>
      <c r="L269" s="12"/>
      <c r="M269" s="12"/>
      <c r="N269" s="45"/>
      <c r="O269" s="90"/>
      <c r="P269" s="30"/>
    </row>
    <row r="270" spans="1:16" s="23" customFormat="1" ht="22.5">
      <c r="A270" s="19">
        <v>56</v>
      </c>
      <c r="B270" s="20" t="s">
        <v>168</v>
      </c>
      <c r="C270" s="19" t="s">
        <v>87</v>
      </c>
      <c r="D270" s="18" t="s">
        <v>14</v>
      </c>
      <c r="E270" s="21">
        <v>30987413.95</v>
      </c>
      <c r="F270" s="21">
        <v>0</v>
      </c>
      <c r="G270" s="21">
        <v>18592448.37</v>
      </c>
      <c r="H270" s="44">
        <v>0.6</v>
      </c>
      <c r="I270" s="44">
        <v>0.6</v>
      </c>
      <c r="J270" s="34" t="s">
        <v>15</v>
      </c>
      <c r="K270" s="37">
        <v>20</v>
      </c>
      <c r="L270" s="21">
        <v>1576360.73</v>
      </c>
      <c r="M270" s="21">
        <v>18592448.37</v>
      </c>
      <c r="N270" s="44">
        <v>0.6</v>
      </c>
      <c r="O270" s="89">
        <v>1518968.96</v>
      </c>
      <c r="P270" s="24"/>
    </row>
    <row r="271" spans="1:16" s="3" customFormat="1" ht="11.25">
      <c r="A271" s="10"/>
      <c r="B271" s="11" t="s">
        <v>169</v>
      </c>
      <c r="C271" s="10"/>
      <c r="D271" s="9"/>
      <c r="E271" s="12">
        <v>60000000000</v>
      </c>
      <c r="F271" s="12"/>
      <c r="G271" s="12">
        <v>36000000000</v>
      </c>
      <c r="H271" s="45"/>
      <c r="I271" s="45"/>
      <c r="J271" s="31"/>
      <c r="K271" s="39"/>
      <c r="L271" s="12">
        <v>3052260000</v>
      </c>
      <c r="M271" s="12">
        <v>36000000000</v>
      </c>
      <c r="N271" s="45"/>
      <c r="O271" s="90">
        <v>2941134033.6</v>
      </c>
      <c r="P271" s="30"/>
    </row>
    <row r="272" spans="1:16" s="3" customFormat="1" ht="11.25">
      <c r="A272" s="10"/>
      <c r="B272" s="11" t="s">
        <v>170</v>
      </c>
      <c r="C272" s="10"/>
      <c r="D272" s="9"/>
      <c r="E272" s="12"/>
      <c r="F272" s="36" t="s">
        <v>64</v>
      </c>
      <c r="G272" s="12"/>
      <c r="H272" s="45"/>
      <c r="I272" s="45"/>
      <c r="J272" s="31"/>
      <c r="K272" s="39"/>
      <c r="L272" s="12"/>
      <c r="M272" s="12"/>
      <c r="N272" s="45"/>
      <c r="O272" s="90"/>
      <c r="P272" s="30"/>
    </row>
    <row r="273" spans="1:16" s="3" customFormat="1" ht="11.25">
      <c r="A273" s="10"/>
      <c r="B273" s="11"/>
      <c r="C273" s="10"/>
      <c r="D273" s="9"/>
      <c r="E273" s="12"/>
      <c r="F273" s="12"/>
      <c r="G273" s="12"/>
      <c r="H273" s="45"/>
      <c r="I273" s="45"/>
      <c r="J273" s="31"/>
      <c r="K273" s="39"/>
      <c r="L273" s="12"/>
      <c r="M273" s="12"/>
      <c r="N273" s="45"/>
      <c r="O273" s="90"/>
      <c r="P273" s="30"/>
    </row>
    <row r="274" spans="1:16" s="23" customFormat="1" ht="24.75" customHeight="1">
      <c r="A274" s="19">
        <v>57</v>
      </c>
      <c r="B274" s="20" t="s">
        <v>171</v>
      </c>
      <c r="C274" s="19" t="s">
        <v>88</v>
      </c>
      <c r="D274" s="18" t="s">
        <v>94</v>
      </c>
      <c r="E274" s="21">
        <v>15493706.97</v>
      </c>
      <c r="F274" s="21">
        <v>0</v>
      </c>
      <c r="G274" s="21">
        <v>9296224.18</v>
      </c>
      <c r="H274" s="44">
        <v>0.6</v>
      </c>
      <c r="I274" s="44">
        <v>0.5999999998709152</v>
      </c>
      <c r="J274" s="18" t="s">
        <v>65</v>
      </c>
      <c r="K274" s="37">
        <v>15</v>
      </c>
      <c r="L274" s="21">
        <v>909159.88</v>
      </c>
      <c r="M274" s="21">
        <v>9296224.18</v>
      </c>
      <c r="N274" s="44">
        <v>0.5999999998709152</v>
      </c>
      <c r="O274" s="130">
        <v>897210.26</v>
      </c>
      <c r="P274" s="24"/>
    </row>
    <row r="275" spans="1:16" s="3" customFormat="1" ht="11.25">
      <c r="A275" s="10"/>
      <c r="B275" s="11" t="s">
        <v>172</v>
      </c>
      <c r="C275" s="10"/>
      <c r="D275" s="9"/>
      <c r="E275" s="12">
        <v>30000000000</v>
      </c>
      <c r="F275" s="12"/>
      <c r="G275" s="12">
        <v>18000000000</v>
      </c>
      <c r="H275" s="45"/>
      <c r="I275" s="45"/>
      <c r="J275" s="31"/>
      <c r="K275" s="39"/>
      <c r="L275" s="12">
        <v>1760379000</v>
      </c>
      <c r="M275" s="12">
        <v>18000000000</v>
      </c>
      <c r="N275" s="45"/>
      <c r="O275" s="90">
        <v>1737241299</v>
      </c>
      <c r="P275" s="30"/>
    </row>
    <row r="276" spans="1:16" s="3" customFormat="1" ht="11.25">
      <c r="A276" s="14"/>
      <c r="B276" s="15"/>
      <c r="C276" s="14"/>
      <c r="D276" s="16"/>
      <c r="E276" s="17"/>
      <c r="F276" s="273" t="s">
        <v>64</v>
      </c>
      <c r="G276" s="17"/>
      <c r="H276" s="46"/>
      <c r="I276" s="46"/>
      <c r="J276" s="35"/>
      <c r="K276" s="40"/>
      <c r="L276" s="17"/>
      <c r="M276" s="12"/>
      <c r="N276" s="45"/>
      <c r="O276" s="90"/>
      <c r="P276" s="30"/>
    </row>
    <row r="277" spans="1:16" s="23" customFormat="1" ht="22.5">
      <c r="A277" s="19">
        <v>58</v>
      </c>
      <c r="B277" s="20" t="s">
        <v>108</v>
      </c>
      <c r="C277" s="19" t="s">
        <v>87</v>
      </c>
      <c r="D277" s="18" t="s">
        <v>94</v>
      </c>
      <c r="E277" s="21">
        <v>22029985.49</v>
      </c>
      <c r="F277" s="21">
        <v>0</v>
      </c>
      <c r="G277" s="21">
        <v>13217681.42</v>
      </c>
      <c r="H277" s="44">
        <v>0.5999859339834959</v>
      </c>
      <c r="I277" s="44">
        <v>0.5999859339898277</v>
      </c>
      <c r="J277" s="18" t="s">
        <v>65</v>
      </c>
      <c r="K277" s="37">
        <v>15</v>
      </c>
      <c r="L277" s="21">
        <v>1292674.06</v>
      </c>
      <c r="M277" s="21">
        <v>13217681.42</v>
      </c>
      <c r="N277" s="44">
        <v>0.5999859339898277</v>
      </c>
      <c r="O277" s="89">
        <v>1275683.44</v>
      </c>
      <c r="P277" s="24"/>
    </row>
    <row r="278" spans="1:16" s="3" customFormat="1" ht="11.25">
      <c r="A278" s="10"/>
      <c r="B278" s="11"/>
      <c r="C278" s="10"/>
      <c r="D278" s="9"/>
      <c r="E278" s="12">
        <v>42656000000</v>
      </c>
      <c r="F278" s="12"/>
      <c r="G278" s="12">
        <v>25593000000</v>
      </c>
      <c r="H278" s="45"/>
      <c r="I278" s="45"/>
      <c r="J278" s="31"/>
      <c r="K278" s="39"/>
      <c r="L278" s="12">
        <v>2502966000</v>
      </c>
      <c r="M278" s="12">
        <v>25593000000</v>
      </c>
      <c r="N278" s="45"/>
      <c r="O278" s="90">
        <v>2470067586.9614997</v>
      </c>
      <c r="P278" s="30"/>
    </row>
    <row r="279" spans="1:16" s="3" customFormat="1" ht="11.25">
      <c r="A279" s="10"/>
      <c r="B279" s="11"/>
      <c r="C279" s="10"/>
      <c r="D279" s="9"/>
      <c r="E279" s="12"/>
      <c r="F279" s="36" t="s">
        <v>64</v>
      </c>
      <c r="G279" s="12"/>
      <c r="H279" s="45"/>
      <c r="I279" s="45"/>
      <c r="J279" s="31"/>
      <c r="K279" s="39"/>
      <c r="L279" s="12"/>
      <c r="M279" s="12"/>
      <c r="N279" s="45"/>
      <c r="O279" s="90"/>
      <c r="P279" s="30"/>
    </row>
    <row r="280" spans="1:16" s="3" customFormat="1" ht="11.25">
      <c r="A280" s="10"/>
      <c r="B280" s="11"/>
      <c r="C280" s="10"/>
      <c r="D280" s="9"/>
      <c r="E280" s="12"/>
      <c r="F280" s="12"/>
      <c r="G280" s="12"/>
      <c r="H280" s="45"/>
      <c r="I280" s="45"/>
      <c r="J280" s="31"/>
      <c r="K280" s="39"/>
      <c r="L280" s="12"/>
      <c r="M280" s="12"/>
      <c r="N280" s="45"/>
      <c r="O280" s="90"/>
      <c r="P280" s="30"/>
    </row>
    <row r="281" spans="1:16" s="23" customFormat="1" ht="37.5" customHeight="1">
      <c r="A281" s="19">
        <v>59</v>
      </c>
      <c r="B281" s="20" t="s">
        <v>109</v>
      </c>
      <c r="C281" s="19" t="s">
        <v>89</v>
      </c>
      <c r="D281" s="18" t="s">
        <v>94</v>
      </c>
      <c r="E281" s="21">
        <v>7901790.56</v>
      </c>
      <c r="F281" s="21">
        <v>0</v>
      </c>
      <c r="G281" s="21">
        <v>4286592.26</v>
      </c>
      <c r="H281" s="44">
        <v>0.5424836601307189</v>
      </c>
      <c r="I281" s="44">
        <v>0.5424836595517156</v>
      </c>
      <c r="J281" s="18" t="s">
        <v>65</v>
      </c>
      <c r="K281" s="37">
        <v>15</v>
      </c>
      <c r="L281" s="21">
        <v>419223.56</v>
      </c>
      <c r="M281" s="21">
        <v>4286592.26</v>
      </c>
      <c r="N281" s="44">
        <v>0.5424836595517156</v>
      </c>
      <c r="O281" s="89">
        <v>413713.62</v>
      </c>
      <c r="P281" s="24"/>
    </row>
    <row r="282" spans="1:16" s="3" customFormat="1" ht="11.25">
      <c r="A282" s="10"/>
      <c r="B282" s="11"/>
      <c r="C282" s="10"/>
      <c r="D282" s="9"/>
      <c r="E282" s="12">
        <v>15300000000</v>
      </c>
      <c r="F282" s="12"/>
      <c r="G282" s="12">
        <v>8300000000</v>
      </c>
      <c r="H282" s="285" t="s">
        <v>178</v>
      </c>
      <c r="I282" s="286"/>
      <c r="J282" s="31"/>
      <c r="K282" s="39"/>
      <c r="L282" s="12">
        <v>811730000</v>
      </c>
      <c r="M282" s="12">
        <v>8300000000</v>
      </c>
      <c r="N282" s="45"/>
      <c r="O282" s="90">
        <v>801061265.65</v>
      </c>
      <c r="P282" s="30"/>
    </row>
    <row r="283" spans="1:16" s="3" customFormat="1" ht="11.25">
      <c r="A283" s="10"/>
      <c r="B283" s="11"/>
      <c r="C283" s="10"/>
      <c r="D283" s="9"/>
      <c r="E283" s="12"/>
      <c r="F283" s="36" t="s">
        <v>64</v>
      </c>
      <c r="G283" s="12"/>
      <c r="H283" s="45"/>
      <c r="I283" s="45"/>
      <c r="J283" s="31"/>
      <c r="K283" s="39"/>
      <c r="L283" s="12"/>
      <c r="M283" s="12"/>
      <c r="N283" s="45"/>
      <c r="O283" s="90"/>
      <c r="P283" s="30"/>
    </row>
    <row r="284" spans="1:16" s="3" customFormat="1" ht="11.25">
      <c r="A284" s="10"/>
      <c r="B284" s="11"/>
      <c r="C284" s="10"/>
      <c r="D284" s="9"/>
      <c r="E284" s="12"/>
      <c r="F284" s="12"/>
      <c r="G284" s="12"/>
      <c r="H284" s="45"/>
      <c r="I284" s="45"/>
      <c r="J284" s="31"/>
      <c r="K284" s="39"/>
      <c r="L284" s="12"/>
      <c r="M284" s="12"/>
      <c r="N284" s="45"/>
      <c r="O284" s="90"/>
      <c r="P284" s="30"/>
    </row>
    <row r="285" spans="1:16" s="23" customFormat="1" ht="45">
      <c r="A285" s="19">
        <v>60</v>
      </c>
      <c r="B285" s="20" t="s">
        <v>110</v>
      </c>
      <c r="C285" s="19" t="s">
        <v>90</v>
      </c>
      <c r="D285" s="18" t="s">
        <v>295</v>
      </c>
      <c r="E285" s="21">
        <v>220010639.01</v>
      </c>
      <c r="F285" s="21">
        <v>214957392.31</v>
      </c>
      <c r="G285" s="21">
        <v>21441911.51</v>
      </c>
      <c r="H285" s="44">
        <v>0.09745852112676057</v>
      </c>
      <c r="I285" s="44">
        <v>0.09974958888167768</v>
      </c>
      <c r="J285" s="34" t="s">
        <v>19</v>
      </c>
      <c r="K285" s="37">
        <v>30</v>
      </c>
      <c r="L285" s="21">
        <v>1879216.23</v>
      </c>
      <c r="M285" s="21">
        <v>20958345.75</v>
      </c>
      <c r="N285" s="44">
        <v>0.0975</v>
      </c>
      <c r="O285" s="89">
        <v>1402854.58</v>
      </c>
      <c r="P285" s="24"/>
    </row>
    <row r="286" spans="1:16" s="3" customFormat="1" ht="11.25">
      <c r="A286" s="10"/>
      <c r="B286" s="11"/>
      <c r="C286" s="10"/>
      <c r="D286" s="9"/>
      <c r="E286" s="12">
        <v>426000000000</v>
      </c>
      <c r="F286" s="12">
        <v>416215550000</v>
      </c>
      <c r="G286" s="12">
        <v>41517330000</v>
      </c>
      <c r="H286" s="285" t="s">
        <v>178</v>
      </c>
      <c r="I286" s="286"/>
      <c r="J286" s="31"/>
      <c r="K286" s="39"/>
      <c r="L286" s="12">
        <v>3638670000</v>
      </c>
      <c r="M286" s="12">
        <v>40581016125</v>
      </c>
      <c r="N286" s="45"/>
      <c r="O286" s="90">
        <v>2716305232</v>
      </c>
      <c r="P286" s="30"/>
    </row>
    <row r="287" spans="1:16" s="3" customFormat="1" ht="11.25">
      <c r="A287" s="10"/>
      <c r="B287" s="11"/>
      <c r="C287" s="10"/>
      <c r="D287" s="9"/>
      <c r="E287" s="12"/>
      <c r="F287" s="12"/>
      <c r="G287" s="12"/>
      <c r="H287" s="45"/>
      <c r="I287" s="45"/>
      <c r="J287" s="31"/>
      <c r="K287" s="39"/>
      <c r="L287" s="12"/>
      <c r="M287" s="12"/>
      <c r="N287" s="45"/>
      <c r="O287" s="90"/>
      <c r="P287" s="30"/>
    </row>
    <row r="288" spans="1:16" s="3" customFormat="1" ht="11.25">
      <c r="A288" s="10"/>
      <c r="B288" s="10" t="s">
        <v>296</v>
      </c>
      <c r="C288" s="10"/>
      <c r="D288" s="9"/>
      <c r="E288" s="12"/>
      <c r="F288" s="12"/>
      <c r="G288" s="12"/>
      <c r="H288" s="45"/>
      <c r="I288" s="45"/>
      <c r="J288" s="31"/>
      <c r="K288" s="39"/>
      <c r="L288" s="12"/>
      <c r="M288" s="12"/>
      <c r="N288" s="45"/>
      <c r="O288" s="90"/>
      <c r="P288" s="30"/>
    </row>
    <row r="289" spans="1:16" s="3" customFormat="1" ht="11.25">
      <c r="A289" s="10"/>
      <c r="B289" s="11"/>
      <c r="C289" s="10"/>
      <c r="D289" s="9"/>
      <c r="E289" s="12"/>
      <c r="F289" s="12"/>
      <c r="G289" s="12"/>
      <c r="H289" s="45"/>
      <c r="I289" s="45"/>
      <c r="J289" s="31"/>
      <c r="K289" s="39"/>
      <c r="L289" s="12"/>
      <c r="M289" s="12"/>
      <c r="N289" s="45"/>
      <c r="O289" s="90"/>
      <c r="P289" s="30"/>
    </row>
    <row r="290" spans="1:16" s="23" customFormat="1" ht="22.5">
      <c r="A290" s="19">
        <v>61</v>
      </c>
      <c r="B290" s="20" t="s">
        <v>173</v>
      </c>
      <c r="C290" s="19" t="s">
        <v>90</v>
      </c>
      <c r="D290" s="18" t="s">
        <v>94</v>
      </c>
      <c r="E290" s="21">
        <v>115789636.78</v>
      </c>
      <c r="F290" s="21">
        <v>0</v>
      </c>
      <c r="G290" s="21">
        <v>69473782.07</v>
      </c>
      <c r="H290" s="44">
        <v>0.6</v>
      </c>
      <c r="I290" s="44">
        <v>0.6000000000172726</v>
      </c>
      <c r="J290" s="18" t="s">
        <v>65</v>
      </c>
      <c r="K290" s="37">
        <v>15</v>
      </c>
      <c r="L290" s="21">
        <v>6794455.32</v>
      </c>
      <c r="M290" s="21">
        <v>69473782.07</v>
      </c>
      <c r="N290" s="44">
        <v>0.6000000000172726</v>
      </c>
      <c r="O290" s="89">
        <v>6705151.3</v>
      </c>
      <c r="P290" s="24"/>
    </row>
    <row r="291" spans="1:16" s="3" customFormat="1" ht="11.25">
      <c r="A291" s="10"/>
      <c r="B291" s="11" t="s">
        <v>174</v>
      </c>
      <c r="C291" s="10"/>
      <c r="D291" s="9"/>
      <c r="E291" s="12">
        <v>224200000000</v>
      </c>
      <c r="F291" s="12"/>
      <c r="G291" s="12">
        <v>134520000000</v>
      </c>
      <c r="H291" s="45"/>
      <c r="I291" s="45"/>
      <c r="J291" s="31"/>
      <c r="K291" s="39"/>
      <c r="L291" s="12">
        <v>13155900000</v>
      </c>
      <c r="M291" s="12">
        <v>134520000000</v>
      </c>
      <c r="N291" s="45"/>
      <c r="O291" s="90">
        <v>12982983307.859999</v>
      </c>
      <c r="P291" s="30"/>
    </row>
    <row r="292" spans="1:16" s="3" customFormat="1" ht="11.25">
      <c r="A292" s="10"/>
      <c r="B292" s="11" t="s">
        <v>175</v>
      </c>
      <c r="C292" s="10"/>
      <c r="D292" s="9"/>
      <c r="E292" s="12"/>
      <c r="F292" s="36" t="s">
        <v>64</v>
      </c>
      <c r="G292" s="12"/>
      <c r="H292" s="45"/>
      <c r="I292" s="45"/>
      <c r="J292" s="31"/>
      <c r="K292" s="39"/>
      <c r="L292" s="12"/>
      <c r="M292" s="12"/>
      <c r="N292" s="45"/>
      <c r="O292" s="90"/>
      <c r="P292" s="30"/>
    </row>
    <row r="293" spans="1:16" s="3" customFormat="1" ht="11.25">
      <c r="A293" s="10"/>
      <c r="B293" s="11"/>
      <c r="C293" s="10"/>
      <c r="D293" s="9"/>
      <c r="E293" s="12"/>
      <c r="F293" s="12"/>
      <c r="G293" s="12"/>
      <c r="H293" s="45"/>
      <c r="I293" s="45"/>
      <c r="J293" s="31"/>
      <c r="K293" s="39"/>
      <c r="L293" s="12"/>
      <c r="M293" s="12"/>
      <c r="N293" s="45"/>
      <c r="O293" s="90"/>
      <c r="P293" s="30"/>
    </row>
    <row r="294" spans="1:16" s="23" customFormat="1" ht="22.5">
      <c r="A294" s="19">
        <v>62</v>
      </c>
      <c r="B294" s="20" t="s">
        <v>111</v>
      </c>
      <c r="C294" s="19" t="s">
        <v>90</v>
      </c>
      <c r="D294" s="18" t="s">
        <v>94</v>
      </c>
      <c r="E294" s="21">
        <v>33895066.29</v>
      </c>
      <c r="F294" s="21">
        <v>0</v>
      </c>
      <c r="G294" s="21">
        <v>20337039.77</v>
      </c>
      <c r="H294" s="44">
        <v>0.6</v>
      </c>
      <c r="I294" s="44">
        <v>0.5999999998819887</v>
      </c>
      <c r="J294" s="18" t="s">
        <v>65</v>
      </c>
      <c r="K294" s="37">
        <v>15</v>
      </c>
      <c r="L294" s="21">
        <v>1988939.04</v>
      </c>
      <c r="M294" s="21">
        <v>20337039.77</v>
      </c>
      <c r="N294" s="44">
        <v>0.5999999998819887</v>
      </c>
      <c r="O294" s="89">
        <v>1962796.96</v>
      </c>
      <c r="P294" s="24"/>
    </row>
    <row r="295" spans="1:16" s="3" customFormat="1" ht="11.25">
      <c r="A295" s="10"/>
      <c r="B295" s="11"/>
      <c r="C295" s="10"/>
      <c r="D295" s="9"/>
      <c r="E295" s="12">
        <v>65630000000</v>
      </c>
      <c r="F295" s="12"/>
      <c r="G295" s="12">
        <v>39378000000</v>
      </c>
      <c r="H295" s="45"/>
      <c r="I295" s="45"/>
      <c r="J295" s="31"/>
      <c r="K295" s="39"/>
      <c r="L295" s="12">
        <v>3851123000</v>
      </c>
      <c r="M295" s="12">
        <v>39378000000</v>
      </c>
      <c r="N295" s="45"/>
      <c r="O295" s="90">
        <v>3800504881.779</v>
      </c>
      <c r="P295" s="30"/>
    </row>
    <row r="296" spans="1:16" s="3" customFormat="1" ht="11.25">
      <c r="A296" s="10"/>
      <c r="B296" s="11"/>
      <c r="C296" s="10"/>
      <c r="D296" s="9"/>
      <c r="E296" s="12"/>
      <c r="F296" s="36" t="s">
        <v>64</v>
      </c>
      <c r="G296" s="12"/>
      <c r="H296" s="45"/>
      <c r="I296" s="45"/>
      <c r="J296" s="31"/>
      <c r="K296" s="39"/>
      <c r="L296" s="12"/>
      <c r="M296" s="12"/>
      <c r="N296" s="45"/>
      <c r="O296" s="90"/>
      <c r="P296" s="30"/>
    </row>
    <row r="297" spans="1:16" s="3" customFormat="1" ht="11.25">
      <c r="A297" s="14"/>
      <c r="B297" s="15"/>
      <c r="C297" s="14"/>
      <c r="D297" s="16"/>
      <c r="E297" s="17"/>
      <c r="F297" s="17"/>
      <c r="G297" s="17"/>
      <c r="H297" s="46"/>
      <c r="I297" s="46"/>
      <c r="J297" s="35"/>
      <c r="K297" s="40"/>
      <c r="L297" s="17"/>
      <c r="M297" s="17"/>
      <c r="N297" s="46"/>
      <c r="O297" s="91"/>
      <c r="P297" s="30"/>
    </row>
    <row r="298" spans="1:16" s="23" customFormat="1" ht="12.75">
      <c r="A298" s="29"/>
      <c r="B298" s="80"/>
      <c r="C298" s="68"/>
      <c r="D298" s="68"/>
      <c r="E298" s="30"/>
      <c r="F298" s="30"/>
      <c r="G298" s="30"/>
      <c r="H298" s="81"/>
      <c r="I298" s="81"/>
      <c r="J298" s="68"/>
      <c r="K298" s="82"/>
      <c r="L298" s="30"/>
      <c r="M298" s="79"/>
      <c r="N298" s="83"/>
      <c r="O298" s="127"/>
      <c r="P298" s="24"/>
    </row>
    <row r="299" spans="1:16" s="3" customFormat="1" ht="12.75">
      <c r="A299" s="29"/>
      <c r="B299" s="68"/>
      <c r="C299" s="68"/>
      <c r="D299" s="68"/>
      <c r="E299" s="30"/>
      <c r="F299" s="30"/>
      <c r="G299" s="30"/>
      <c r="H299" s="81"/>
      <c r="I299" s="81"/>
      <c r="J299" s="68"/>
      <c r="K299" s="82"/>
      <c r="L299" s="30"/>
      <c r="M299" s="131" t="s">
        <v>274</v>
      </c>
      <c r="N299" s="132" t="s">
        <v>281</v>
      </c>
      <c r="O299" s="90">
        <f>O30+O52+O72+O90+O106+O165+O168+O171+O194+O198+O203+O226+O228</f>
        <v>48948996.562</v>
      </c>
      <c r="P299" s="30"/>
    </row>
    <row r="300" spans="1:16" s="23" customFormat="1" ht="11.25" customHeight="1">
      <c r="A300" s="29"/>
      <c r="B300" s="80"/>
      <c r="C300" s="68"/>
      <c r="D300" s="68"/>
      <c r="E300" s="30"/>
      <c r="F300" s="30"/>
      <c r="G300" s="30"/>
      <c r="H300" s="81"/>
      <c r="I300" s="81"/>
      <c r="J300" s="68"/>
      <c r="K300" s="82"/>
      <c r="L300" s="30"/>
      <c r="M300" s="131"/>
      <c r="N300" s="132"/>
      <c r="O300" s="90">
        <f>O31+O53+O73+O91+O107+O166+O169+O172+O195+O199+O204+O227+O229</f>
        <v>94778473584.23586</v>
      </c>
      <c r="P300" s="24"/>
    </row>
    <row r="301" spans="1:16" s="23" customFormat="1" ht="12.75">
      <c r="A301" s="29"/>
      <c r="B301" s="80"/>
      <c r="C301" s="68"/>
      <c r="D301" s="68"/>
      <c r="E301" s="30"/>
      <c r="F301" s="30"/>
      <c r="G301" s="30"/>
      <c r="H301" s="81"/>
      <c r="I301" s="81"/>
      <c r="J301" s="68"/>
      <c r="K301" s="82"/>
      <c r="L301" s="30"/>
      <c r="M301" s="131" t="s">
        <v>274</v>
      </c>
      <c r="N301" s="132" t="s">
        <v>282</v>
      </c>
      <c r="O301" s="90">
        <f>O148</f>
        <v>154937.07</v>
      </c>
      <c r="P301" s="24"/>
    </row>
    <row r="302" spans="1:16" s="3" customFormat="1" ht="12.75">
      <c r="A302" s="29"/>
      <c r="B302" s="68"/>
      <c r="C302" s="68"/>
      <c r="D302" s="68"/>
      <c r="E302" s="30"/>
      <c r="F302" s="30"/>
      <c r="G302" s="30"/>
      <c r="H302" s="81"/>
      <c r="I302" s="81"/>
      <c r="J302" s="68"/>
      <c r="K302" s="82"/>
      <c r="L302" s="30"/>
      <c r="M302" s="131"/>
      <c r="N302" s="132"/>
      <c r="O302" s="90">
        <f>O149</f>
        <v>300000000</v>
      </c>
      <c r="P302" s="30"/>
    </row>
    <row r="303" spans="2:16" s="3" customFormat="1" ht="11.25">
      <c r="B303" s="4"/>
      <c r="D303" s="1"/>
      <c r="E303" s="5"/>
      <c r="F303" s="5"/>
      <c r="G303" s="5"/>
      <c r="H303" s="47"/>
      <c r="I303" s="47"/>
      <c r="J303" s="28"/>
      <c r="K303" s="41"/>
      <c r="L303" s="5"/>
      <c r="M303" s="131" t="s">
        <v>283</v>
      </c>
      <c r="N303" s="132" t="s">
        <v>282</v>
      </c>
      <c r="O303" s="90">
        <f>O18+O41+O54+O79+O108+O131+O146+O230+O237+O285</f>
        <v>47984427.33</v>
      </c>
      <c r="P303" s="5"/>
    </row>
    <row r="304" spans="2:16" s="3" customFormat="1" ht="11.25">
      <c r="B304" s="4"/>
      <c r="D304" s="1"/>
      <c r="E304" s="5"/>
      <c r="F304" s="5"/>
      <c r="G304" s="5"/>
      <c r="H304" s="47"/>
      <c r="I304" s="47"/>
      <c r="J304" s="28"/>
      <c r="K304" s="41"/>
      <c r="L304" s="5"/>
      <c r="M304" s="131"/>
      <c r="N304" s="132"/>
      <c r="O304" s="90">
        <f>O19+O42+O55+O80+O109+O132+O147+O231+O238+O286</f>
        <v>92910807069.98386</v>
      </c>
      <c r="P304" s="5"/>
    </row>
    <row r="305" spans="2:16" s="3" customFormat="1" ht="11.25">
      <c r="B305" s="4"/>
      <c r="D305" s="1"/>
      <c r="E305" s="5"/>
      <c r="F305" s="5"/>
      <c r="G305" s="5"/>
      <c r="H305" s="47"/>
      <c r="I305" s="47"/>
      <c r="J305" s="28"/>
      <c r="K305" s="41"/>
      <c r="L305" s="5"/>
      <c r="M305" s="131" t="s">
        <v>284</v>
      </c>
      <c r="N305" s="132" t="s">
        <v>282</v>
      </c>
      <c r="O305" s="90">
        <f>O74+O110</f>
        <v>513970.58999999997</v>
      </c>
      <c r="P305" s="5"/>
    </row>
    <row r="306" spans="2:16" s="3" customFormat="1" ht="11.25">
      <c r="B306" s="4"/>
      <c r="D306" s="1"/>
      <c r="E306" s="5"/>
      <c r="F306" s="5"/>
      <c r="G306" s="5"/>
      <c r="H306" s="47"/>
      <c r="I306" s="47"/>
      <c r="J306" s="28"/>
      <c r="K306" s="41"/>
      <c r="L306" s="85" t="s">
        <v>306</v>
      </c>
      <c r="M306" s="131"/>
      <c r="N306" s="132"/>
      <c r="O306" s="90">
        <f>O75+O111</f>
        <v>995185834.8892</v>
      </c>
      <c r="P306" s="5"/>
    </row>
    <row r="307" spans="2:16" s="3" customFormat="1" ht="11.25">
      <c r="B307" s="4"/>
      <c r="D307" s="1"/>
      <c r="E307" s="5"/>
      <c r="F307" s="5"/>
      <c r="G307" s="5"/>
      <c r="H307" s="47"/>
      <c r="I307" s="47"/>
      <c r="J307" s="28"/>
      <c r="K307" s="41"/>
      <c r="L307" s="5"/>
      <c r="M307" s="131" t="s">
        <v>285</v>
      </c>
      <c r="N307" s="132" t="s">
        <v>282</v>
      </c>
      <c r="O307" s="90">
        <f>O32+O56+O205+O232</f>
        <v>6783774.32</v>
      </c>
      <c r="P307" s="5"/>
    </row>
    <row r="308" spans="2:16" s="3" customFormat="1" ht="11.25">
      <c r="B308" s="4"/>
      <c r="D308" s="1"/>
      <c r="E308" s="5"/>
      <c r="F308" s="5"/>
      <c r="G308" s="5"/>
      <c r="H308" s="47"/>
      <c r="I308" s="47"/>
      <c r="J308" s="28"/>
      <c r="K308" s="41"/>
      <c r="L308" s="5"/>
      <c r="M308" s="131"/>
      <c r="N308" s="132"/>
      <c r="O308" s="90">
        <f>O33+O57+O206+O233</f>
        <v>13135218688.4316</v>
      </c>
      <c r="P308" s="5"/>
    </row>
    <row r="309" spans="2:16" s="3" customFormat="1" ht="11.25">
      <c r="B309" s="4"/>
      <c r="D309" s="1"/>
      <c r="E309" s="5"/>
      <c r="F309" s="5"/>
      <c r="G309" s="5"/>
      <c r="H309" s="47"/>
      <c r="I309" s="47"/>
      <c r="J309" s="28"/>
      <c r="K309" s="41"/>
      <c r="L309" s="5"/>
      <c r="M309" s="131" t="s">
        <v>286</v>
      </c>
      <c r="N309" s="132" t="s">
        <v>287</v>
      </c>
      <c r="O309" s="90">
        <f>O2+O14+O43+O61+O85+O123+O135+O175+O212+O215+O241+O245+O253+O266+O270</f>
        <v>86533788.42</v>
      </c>
      <c r="P309" s="5"/>
    </row>
    <row r="310" spans="2:16" s="3" customFormat="1" ht="11.25">
      <c r="B310" s="4"/>
      <c r="D310" s="1"/>
      <c r="E310" s="5"/>
      <c r="F310" s="5"/>
      <c r="G310" s="5"/>
      <c r="H310" s="47"/>
      <c r="I310" s="47"/>
      <c r="J310" s="28"/>
      <c r="K310" s="41"/>
      <c r="L310" s="5"/>
      <c r="M310" s="131"/>
      <c r="N310" s="132"/>
      <c r="O310" s="90">
        <f>O3+O15+O44+O62+O86+O124+O136+O176+O213+O216+O242+O246+O254+O267+O271</f>
        <v>167552778495.49127</v>
      </c>
      <c r="P310" s="5"/>
    </row>
    <row r="311" spans="2:16" s="3" customFormat="1" ht="11.25">
      <c r="B311" s="4"/>
      <c r="D311" s="1"/>
      <c r="E311" s="5"/>
      <c r="F311" s="5"/>
      <c r="G311" s="5"/>
      <c r="H311" s="47"/>
      <c r="I311" s="47"/>
      <c r="J311" s="28"/>
      <c r="K311" s="41"/>
      <c r="L311" s="5"/>
      <c r="M311" s="131" t="s">
        <v>289</v>
      </c>
      <c r="N311" s="132" t="s">
        <v>288</v>
      </c>
      <c r="O311" s="90">
        <f>O49+O141+O189</f>
        <v>7991601.2700000005</v>
      </c>
      <c r="P311" s="5"/>
    </row>
    <row r="312" spans="2:16" s="3" customFormat="1" ht="11.25">
      <c r="B312" s="4"/>
      <c r="D312" s="1"/>
      <c r="E312" s="5"/>
      <c r="F312" s="5"/>
      <c r="G312" s="5"/>
      <c r="H312" s="47"/>
      <c r="I312" s="47"/>
      <c r="J312" s="28"/>
      <c r="K312" s="41"/>
      <c r="L312" s="5"/>
      <c r="M312" s="131"/>
      <c r="N312" s="132"/>
      <c r="O312" s="90">
        <f>O50+O142+O190</f>
        <v>15473897790.409502</v>
      </c>
      <c r="P312" s="5"/>
    </row>
    <row r="313" spans="2:16" s="3" customFormat="1" ht="11.25">
      <c r="B313" s="4"/>
      <c r="D313" s="1"/>
      <c r="E313" s="5"/>
      <c r="F313" s="5"/>
      <c r="G313" s="5"/>
      <c r="H313" s="47"/>
      <c r="I313" s="47"/>
      <c r="J313" s="28"/>
      <c r="K313" s="41"/>
      <c r="L313" s="5"/>
      <c r="M313" s="131" t="s">
        <v>326</v>
      </c>
      <c r="N313" s="132" t="s">
        <v>288</v>
      </c>
      <c r="O313" s="90">
        <f>O6+O10+O22+O26+O37+O63+O68+O95+O99+O103+O115+O119+O127+O153+O157+O161+O179+O183+O217+O222+O249+O257+O261+O274+O277+O281+O290+O294</f>
        <v>80100229.96000002</v>
      </c>
      <c r="P313" s="5"/>
    </row>
    <row r="314" spans="2:16" s="3" customFormat="1" ht="11.25">
      <c r="B314" s="4"/>
      <c r="D314" s="1"/>
      <c r="E314" s="5"/>
      <c r="F314" s="5"/>
      <c r="G314" s="5"/>
      <c r="H314" s="47"/>
      <c r="I314" s="47"/>
      <c r="J314" s="28"/>
      <c r="K314" s="41"/>
      <c r="L314" s="5"/>
      <c r="M314" s="131"/>
      <c r="N314" s="132"/>
      <c r="O314" s="90">
        <f>O7+O11+O23+O27+O38+O64+O69+O96+O100+O104+O116+O120+O128+O154+O158+O162+O180+O184+O218+O223+O250+O258+O262+O275+O278+O282+O291+O295</f>
        <v>155095672148.03427</v>
      </c>
      <c r="P314" s="5"/>
    </row>
    <row r="315" spans="2:16" s="3" customFormat="1" ht="11.25">
      <c r="B315" s="4"/>
      <c r="D315" s="1"/>
      <c r="E315" s="5"/>
      <c r="F315" s="5"/>
      <c r="G315" s="5"/>
      <c r="H315" s="47"/>
      <c r="I315" s="47"/>
      <c r="J315" s="28"/>
      <c r="K315" s="41"/>
      <c r="L315" s="5"/>
      <c r="M315" s="84"/>
      <c r="N315" s="8"/>
      <c r="O315" s="128"/>
      <c r="P315" s="5"/>
    </row>
    <row r="316" spans="2:16" s="3" customFormat="1" ht="11.25">
      <c r="B316" s="4"/>
      <c r="D316" s="1"/>
      <c r="E316" s="5"/>
      <c r="F316" s="5"/>
      <c r="G316" s="5"/>
      <c r="H316" s="47"/>
      <c r="I316" s="47"/>
      <c r="J316" s="28"/>
      <c r="K316" s="41"/>
      <c r="L316" s="5"/>
      <c r="O316" s="129"/>
      <c r="P316" s="5"/>
    </row>
    <row r="317" spans="2:16" s="3" customFormat="1" ht="11.25">
      <c r="B317" s="4"/>
      <c r="D317" s="1"/>
      <c r="E317" s="5"/>
      <c r="F317" s="5"/>
      <c r="G317" s="5"/>
      <c r="H317" s="47"/>
      <c r="I317" s="47"/>
      <c r="J317" s="28"/>
      <c r="K317" s="41"/>
      <c r="L317" s="5"/>
      <c r="O317" s="129"/>
      <c r="P317" s="5"/>
    </row>
    <row r="318" spans="2:16" s="3" customFormat="1" ht="11.25">
      <c r="B318" s="4"/>
      <c r="D318" s="1"/>
      <c r="E318" s="5"/>
      <c r="F318" s="5"/>
      <c r="G318" s="5"/>
      <c r="H318" s="47"/>
      <c r="I318" s="47"/>
      <c r="J318" s="28"/>
      <c r="K318" s="41"/>
      <c r="L318" s="5"/>
      <c r="M318" s="75"/>
      <c r="N318" s="76"/>
      <c r="O318" s="77"/>
      <c r="P318" s="5"/>
    </row>
    <row r="319" spans="2:16" s="3" customFormat="1" ht="11.25">
      <c r="B319" s="4"/>
      <c r="D319" s="1"/>
      <c r="E319" s="5"/>
      <c r="F319" s="5"/>
      <c r="G319" s="5"/>
      <c r="H319" s="47"/>
      <c r="I319" s="47"/>
      <c r="J319" s="28"/>
      <c r="K319" s="41"/>
      <c r="L319" s="5"/>
      <c r="M319" s="75"/>
      <c r="N319" s="76"/>
      <c r="O319" s="77"/>
      <c r="P319" s="5"/>
    </row>
    <row r="320" spans="2:16" s="3" customFormat="1" ht="11.25">
      <c r="B320" s="4"/>
      <c r="D320" s="1"/>
      <c r="E320" s="5"/>
      <c r="F320" s="5"/>
      <c r="G320" s="5"/>
      <c r="H320" s="47"/>
      <c r="I320" s="47"/>
      <c r="J320" s="28"/>
      <c r="K320" s="41"/>
      <c r="L320" s="5"/>
      <c r="O320" s="129"/>
      <c r="P320" s="5"/>
    </row>
    <row r="321" spans="2:16" s="3" customFormat="1" ht="11.25">
      <c r="B321" s="4"/>
      <c r="D321" s="1"/>
      <c r="E321" s="5"/>
      <c r="F321" s="5"/>
      <c r="G321" s="5"/>
      <c r="H321" s="47"/>
      <c r="I321" s="47"/>
      <c r="J321" s="28"/>
      <c r="K321" s="41"/>
      <c r="L321" s="5"/>
      <c r="O321" s="77"/>
      <c r="P321" s="5"/>
    </row>
    <row r="322" spans="2:16" s="3" customFormat="1" ht="11.25">
      <c r="B322" s="4"/>
      <c r="D322" s="1"/>
      <c r="E322" s="5"/>
      <c r="F322" s="5"/>
      <c r="G322" s="5"/>
      <c r="H322" s="47"/>
      <c r="I322" s="47"/>
      <c r="J322" s="28"/>
      <c r="K322" s="41"/>
      <c r="L322" s="5"/>
      <c r="O322" s="77"/>
      <c r="P322" s="5"/>
    </row>
    <row r="323" spans="2:16" s="3" customFormat="1" ht="11.25">
      <c r="B323" s="4"/>
      <c r="D323" s="1"/>
      <c r="E323" s="5"/>
      <c r="F323" s="5"/>
      <c r="G323" s="5"/>
      <c r="H323" s="47"/>
      <c r="I323" s="47"/>
      <c r="J323" s="28"/>
      <c r="K323" s="41"/>
      <c r="L323" s="5"/>
      <c r="M323" s="75"/>
      <c r="N323" s="76"/>
      <c r="O323" s="77"/>
      <c r="P323" s="5"/>
    </row>
    <row r="324" spans="2:16" s="3" customFormat="1" ht="11.25">
      <c r="B324" s="4"/>
      <c r="D324" s="1"/>
      <c r="E324" s="5"/>
      <c r="F324" s="5"/>
      <c r="G324" s="5"/>
      <c r="H324" s="47"/>
      <c r="I324" s="47"/>
      <c r="J324" s="28"/>
      <c r="K324" s="41"/>
      <c r="L324" s="5"/>
      <c r="M324" s="75"/>
      <c r="N324" s="76"/>
      <c r="O324" s="77"/>
      <c r="P324" s="5"/>
    </row>
    <row r="325" spans="2:16" s="3" customFormat="1" ht="11.25">
      <c r="B325" s="4"/>
      <c r="D325" s="1"/>
      <c r="E325" s="5"/>
      <c r="F325" s="5"/>
      <c r="G325" s="5"/>
      <c r="H325" s="47"/>
      <c r="I325" s="47"/>
      <c r="J325" s="28"/>
      <c r="K325" s="41"/>
      <c r="L325" s="5"/>
      <c r="M325" s="75"/>
      <c r="N325" s="76"/>
      <c r="O325" s="77"/>
      <c r="P325" s="5"/>
    </row>
    <row r="326" spans="2:15" s="3" customFormat="1" ht="11.25">
      <c r="B326" s="4"/>
      <c r="D326" s="1"/>
      <c r="E326" s="5"/>
      <c r="F326" s="5"/>
      <c r="G326" s="5"/>
      <c r="H326" s="47"/>
      <c r="I326" s="47"/>
      <c r="J326" s="28"/>
      <c r="K326" s="41"/>
      <c r="L326" s="5"/>
      <c r="O326" s="129"/>
    </row>
    <row r="327" spans="2:15" s="3" customFormat="1" ht="11.25">
      <c r="B327" s="4"/>
      <c r="D327" s="1"/>
      <c r="E327" s="5"/>
      <c r="F327" s="5"/>
      <c r="G327" s="5"/>
      <c r="H327" s="47"/>
      <c r="I327" s="47"/>
      <c r="J327" s="28"/>
      <c r="K327" s="41"/>
      <c r="L327" s="5"/>
      <c r="O327" s="129"/>
    </row>
    <row r="328" spans="2:16" s="3" customFormat="1" ht="11.25">
      <c r="B328" s="4"/>
      <c r="D328" s="1"/>
      <c r="E328" s="5"/>
      <c r="F328" s="5"/>
      <c r="G328" s="5"/>
      <c r="H328" s="47"/>
      <c r="I328" s="47"/>
      <c r="J328" s="28"/>
      <c r="K328" s="41"/>
      <c r="L328" s="5"/>
      <c r="M328" s="75"/>
      <c r="N328" s="76"/>
      <c r="O328" s="77"/>
      <c r="P328" s="5"/>
    </row>
    <row r="329" spans="2:16" s="3" customFormat="1" ht="11.25">
      <c r="B329" s="4"/>
      <c r="D329" s="1"/>
      <c r="E329" s="5"/>
      <c r="F329" s="5"/>
      <c r="G329" s="5"/>
      <c r="H329" s="47"/>
      <c r="I329" s="47"/>
      <c r="J329" s="28"/>
      <c r="K329" s="41"/>
      <c r="L329" s="5"/>
      <c r="M329" s="75"/>
      <c r="N329" s="76"/>
      <c r="O329" s="77"/>
      <c r="P329" s="5"/>
    </row>
    <row r="330" spans="2:16" s="3" customFormat="1" ht="11.25">
      <c r="B330" s="4"/>
      <c r="D330" s="1"/>
      <c r="E330" s="5"/>
      <c r="F330" s="5"/>
      <c r="G330" s="5"/>
      <c r="H330" s="47"/>
      <c r="I330" s="47"/>
      <c r="J330" s="28"/>
      <c r="K330" s="41"/>
      <c r="L330" s="5"/>
      <c r="M330" s="75"/>
      <c r="N330" s="76"/>
      <c r="O330" s="77"/>
      <c r="P330" s="5"/>
    </row>
    <row r="331" spans="2:16" s="3" customFormat="1" ht="11.25">
      <c r="B331" s="4"/>
      <c r="D331" s="1"/>
      <c r="E331" s="5"/>
      <c r="F331" s="5"/>
      <c r="G331" s="5"/>
      <c r="H331" s="47"/>
      <c r="I331" s="47"/>
      <c r="J331" s="28"/>
      <c r="K331" s="41"/>
      <c r="L331" s="5"/>
      <c r="M331" s="75"/>
      <c r="N331" s="76"/>
      <c r="O331" s="77"/>
      <c r="P331" s="5"/>
    </row>
    <row r="332" spans="2:16" s="3" customFormat="1" ht="11.25">
      <c r="B332" s="4"/>
      <c r="D332" s="1"/>
      <c r="E332" s="5"/>
      <c r="F332" s="5"/>
      <c r="G332" s="5"/>
      <c r="H332" s="47"/>
      <c r="I332" s="47"/>
      <c r="J332" s="28"/>
      <c r="K332" s="41"/>
      <c r="L332" s="5"/>
      <c r="M332" s="75"/>
      <c r="N332" s="76"/>
      <c r="O332" s="77"/>
      <c r="P332" s="5"/>
    </row>
    <row r="333" spans="2:16" s="3" customFormat="1" ht="11.25">
      <c r="B333" s="4"/>
      <c r="D333" s="1"/>
      <c r="E333" s="5"/>
      <c r="F333" s="5"/>
      <c r="G333" s="5"/>
      <c r="H333" s="47"/>
      <c r="I333" s="47"/>
      <c r="J333" s="28"/>
      <c r="K333" s="41"/>
      <c r="L333" s="5"/>
      <c r="M333" s="75"/>
      <c r="N333" s="76"/>
      <c r="O333" s="77"/>
      <c r="P333" s="5"/>
    </row>
    <row r="334" spans="2:16" s="3" customFormat="1" ht="11.25">
      <c r="B334" s="4"/>
      <c r="D334" s="1"/>
      <c r="E334" s="5"/>
      <c r="F334" s="5"/>
      <c r="G334" s="5"/>
      <c r="H334" s="47"/>
      <c r="I334" s="47"/>
      <c r="J334" s="28"/>
      <c r="K334" s="41"/>
      <c r="L334" s="5"/>
      <c r="M334" s="5"/>
      <c r="N334" s="47"/>
      <c r="O334" s="77"/>
      <c r="P334" s="5"/>
    </row>
    <row r="335" spans="2:16" s="3" customFormat="1" ht="11.25">
      <c r="B335" s="4"/>
      <c r="D335" s="1"/>
      <c r="E335" s="5"/>
      <c r="F335" s="5"/>
      <c r="G335" s="5"/>
      <c r="H335" s="47"/>
      <c r="I335" s="47"/>
      <c r="J335" s="28"/>
      <c r="K335" s="41"/>
      <c r="L335" s="5"/>
      <c r="M335" s="5"/>
      <c r="N335" s="47"/>
      <c r="O335" s="77"/>
      <c r="P335" s="5"/>
    </row>
    <row r="336" spans="2:16" s="3" customFormat="1" ht="11.25">
      <c r="B336" s="4"/>
      <c r="D336" s="1"/>
      <c r="E336" s="5"/>
      <c r="F336" s="5"/>
      <c r="G336" s="5"/>
      <c r="H336" s="47"/>
      <c r="I336" s="47"/>
      <c r="J336" s="28"/>
      <c r="K336" s="41"/>
      <c r="L336" s="5"/>
      <c r="M336" s="5"/>
      <c r="N336" s="47"/>
      <c r="O336" s="77"/>
      <c r="P336" s="5"/>
    </row>
    <row r="337" spans="2:16" s="3" customFormat="1" ht="11.25">
      <c r="B337" s="4"/>
      <c r="D337" s="1"/>
      <c r="E337" s="5"/>
      <c r="F337" s="5"/>
      <c r="G337" s="5"/>
      <c r="H337" s="47"/>
      <c r="I337" s="47"/>
      <c r="J337" s="28"/>
      <c r="K337" s="41"/>
      <c r="L337" s="5"/>
      <c r="M337" s="5"/>
      <c r="N337" s="47"/>
      <c r="O337" s="77"/>
      <c r="P337" s="5"/>
    </row>
    <row r="338" spans="2:16" s="3" customFormat="1" ht="11.25">
      <c r="B338" s="4"/>
      <c r="D338" s="1"/>
      <c r="E338" s="5"/>
      <c r="F338" s="5"/>
      <c r="G338" s="5"/>
      <c r="H338" s="47"/>
      <c r="I338" s="47"/>
      <c r="J338" s="28"/>
      <c r="K338" s="41"/>
      <c r="L338" s="5"/>
      <c r="M338" s="5"/>
      <c r="N338" s="47"/>
      <c r="O338" s="77"/>
      <c r="P338" s="5"/>
    </row>
    <row r="339" spans="2:16" s="3" customFormat="1" ht="11.25">
      <c r="B339" s="4"/>
      <c r="D339" s="1"/>
      <c r="E339" s="5"/>
      <c r="F339" s="5"/>
      <c r="G339" s="5"/>
      <c r="H339" s="47"/>
      <c r="I339" s="47"/>
      <c r="J339" s="28"/>
      <c r="K339" s="41"/>
      <c r="L339" s="5"/>
      <c r="M339" s="5"/>
      <c r="N339" s="47"/>
      <c r="O339" s="77"/>
      <c r="P339" s="5"/>
    </row>
    <row r="340" spans="2:16" s="3" customFormat="1" ht="11.25">
      <c r="B340" s="4"/>
      <c r="D340" s="1"/>
      <c r="E340" s="5"/>
      <c r="F340" s="5"/>
      <c r="G340" s="5"/>
      <c r="H340" s="47"/>
      <c r="I340" s="47"/>
      <c r="J340" s="28"/>
      <c r="K340" s="41"/>
      <c r="L340" s="5"/>
      <c r="M340" s="5"/>
      <c r="N340" s="47"/>
      <c r="O340" s="77"/>
      <c r="P340" s="5"/>
    </row>
    <row r="341" spans="2:16" s="3" customFormat="1" ht="11.25">
      <c r="B341" s="4"/>
      <c r="D341" s="1"/>
      <c r="E341" s="5"/>
      <c r="F341" s="5"/>
      <c r="G341" s="5"/>
      <c r="H341" s="47"/>
      <c r="I341" s="47"/>
      <c r="J341" s="28"/>
      <c r="K341" s="41"/>
      <c r="L341" s="5"/>
      <c r="M341" s="5"/>
      <c r="N341" s="47"/>
      <c r="O341" s="77"/>
      <c r="P341" s="5"/>
    </row>
    <row r="342" spans="2:16" s="3" customFormat="1" ht="11.25">
      <c r="B342" s="4"/>
      <c r="D342" s="1"/>
      <c r="E342" s="5"/>
      <c r="F342" s="5"/>
      <c r="G342" s="5"/>
      <c r="H342" s="47"/>
      <c r="I342" s="47"/>
      <c r="J342" s="28"/>
      <c r="K342" s="41"/>
      <c r="L342" s="5"/>
      <c r="M342" s="5"/>
      <c r="N342" s="47"/>
      <c r="O342" s="77"/>
      <c r="P342" s="5"/>
    </row>
    <row r="343" spans="2:16" s="3" customFormat="1" ht="11.25">
      <c r="B343" s="4"/>
      <c r="D343" s="1"/>
      <c r="E343" s="5"/>
      <c r="F343" s="5"/>
      <c r="G343" s="5"/>
      <c r="H343" s="47"/>
      <c r="I343" s="47"/>
      <c r="J343" s="28"/>
      <c r="K343" s="41"/>
      <c r="L343" s="5"/>
      <c r="M343" s="5"/>
      <c r="N343" s="47"/>
      <c r="O343" s="77"/>
      <c r="P343" s="5"/>
    </row>
    <row r="344" spans="2:16" s="3" customFormat="1" ht="11.25">
      <c r="B344" s="4"/>
      <c r="D344" s="1"/>
      <c r="E344" s="5"/>
      <c r="F344" s="5"/>
      <c r="G344" s="5"/>
      <c r="H344" s="47"/>
      <c r="I344" s="47"/>
      <c r="J344" s="28"/>
      <c r="K344" s="41"/>
      <c r="L344" s="5"/>
      <c r="M344" s="5"/>
      <c r="N344" s="47"/>
      <c r="O344" s="77"/>
      <c r="P344" s="5"/>
    </row>
    <row r="345" spans="2:16" s="3" customFormat="1" ht="11.25">
      <c r="B345" s="4"/>
      <c r="D345" s="1"/>
      <c r="E345" s="5"/>
      <c r="F345" s="5"/>
      <c r="G345" s="5"/>
      <c r="H345" s="47"/>
      <c r="I345" s="47"/>
      <c r="J345" s="28"/>
      <c r="K345" s="41"/>
      <c r="L345" s="5"/>
      <c r="M345" s="5"/>
      <c r="N345" s="47"/>
      <c r="O345" s="77"/>
      <c r="P345" s="5"/>
    </row>
    <row r="346" spans="2:16" s="3" customFormat="1" ht="11.25">
      <c r="B346" s="4"/>
      <c r="D346" s="1"/>
      <c r="E346" s="5"/>
      <c r="F346" s="5"/>
      <c r="G346" s="5"/>
      <c r="H346" s="47"/>
      <c r="I346" s="47"/>
      <c r="J346" s="28"/>
      <c r="K346" s="41"/>
      <c r="L346" s="5"/>
      <c r="M346" s="5"/>
      <c r="N346" s="47"/>
      <c r="O346" s="77"/>
      <c r="P346" s="5"/>
    </row>
    <row r="347" spans="2:16" s="3" customFormat="1" ht="11.25">
      <c r="B347" s="4"/>
      <c r="D347" s="1"/>
      <c r="E347" s="5"/>
      <c r="F347" s="5"/>
      <c r="G347" s="5"/>
      <c r="H347" s="47"/>
      <c r="I347" s="47"/>
      <c r="J347" s="28"/>
      <c r="K347" s="41"/>
      <c r="L347" s="5"/>
      <c r="M347" s="5"/>
      <c r="N347" s="47"/>
      <c r="O347" s="77"/>
      <c r="P347" s="5"/>
    </row>
    <row r="348" spans="2:16" s="3" customFormat="1" ht="11.25">
      <c r="B348" s="4"/>
      <c r="D348" s="1"/>
      <c r="E348" s="5"/>
      <c r="F348" s="5"/>
      <c r="G348" s="5"/>
      <c r="H348" s="47"/>
      <c r="I348" s="47"/>
      <c r="J348" s="28"/>
      <c r="K348" s="41"/>
      <c r="L348" s="5"/>
      <c r="M348" s="5"/>
      <c r="N348" s="47"/>
      <c r="O348" s="77"/>
      <c r="P348" s="5"/>
    </row>
    <row r="349" spans="2:16" s="3" customFormat="1" ht="11.25">
      <c r="B349" s="4"/>
      <c r="D349" s="1"/>
      <c r="E349" s="5"/>
      <c r="F349" s="5"/>
      <c r="G349" s="5"/>
      <c r="H349" s="47"/>
      <c r="I349" s="47"/>
      <c r="J349" s="28"/>
      <c r="K349" s="41"/>
      <c r="L349" s="5"/>
      <c r="M349" s="5"/>
      <c r="N349" s="47"/>
      <c r="O349" s="77"/>
      <c r="P349" s="5"/>
    </row>
    <row r="350" spans="2:16" s="3" customFormat="1" ht="11.25">
      <c r="B350" s="4"/>
      <c r="D350" s="1"/>
      <c r="E350" s="5"/>
      <c r="F350" s="5"/>
      <c r="G350" s="5"/>
      <c r="H350" s="47"/>
      <c r="I350" s="47"/>
      <c r="J350" s="28"/>
      <c r="K350" s="41"/>
      <c r="L350" s="5"/>
      <c r="M350" s="5"/>
      <c r="N350" s="47"/>
      <c r="O350" s="77"/>
      <c r="P350" s="5"/>
    </row>
    <row r="351" spans="2:16" s="3" customFormat="1" ht="11.25">
      <c r="B351" s="4"/>
      <c r="D351" s="1"/>
      <c r="E351" s="5"/>
      <c r="F351" s="5"/>
      <c r="G351" s="5"/>
      <c r="H351" s="47"/>
      <c r="I351" s="47"/>
      <c r="J351" s="28"/>
      <c r="K351" s="41"/>
      <c r="L351" s="5"/>
      <c r="M351" s="5"/>
      <c r="N351" s="47"/>
      <c r="O351" s="77"/>
      <c r="P351" s="5"/>
    </row>
    <row r="352" spans="2:16" s="3" customFormat="1" ht="11.25">
      <c r="B352" s="4"/>
      <c r="D352" s="1"/>
      <c r="E352" s="5"/>
      <c r="F352" s="5"/>
      <c r="G352" s="5"/>
      <c r="H352" s="47"/>
      <c r="I352" s="47"/>
      <c r="J352" s="28"/>
      <c r="K352" s="41"/>
      <c r="L352" s="5"/>
      <c r="M352" s="5"/>
      <c r="N352" s="47"/>
      <c r="O352" s="77"/>
      <c r="P352" s="5"/>
    </row>
    <row r="353" spans="2:16" s="3" customFormat="1" ht="11.25">
      <c r="B353" s="4"/>
      <c r="D353" s="1"/>
      <c r="E353" s="5"/>
      <c r="F353" s="5"/>
      <c r="G353" s="5"/>
      <c r="H353" s="47"/>
      <c r="I353" s="47"/>
      <c r="J353" s="28"/>
      <c r="K353" s="41"/>
      <c r="L353" s="5"/>
      <c r="M353" s="5"/>
      <c r="N353" s="47"/>
      <c r="O353" s="77"/>
      <c r="P353" s="5"/>
    </row>
    <row r="354" spans="2:16" s="3" customFormat="1" ht="11.25">
      <c r="B354" s="4"/>
      <c r="D354" s="1"/>
      <c r="E354" s="5"/>
      <c r="F354" s="5"/>
      <c r="G354" s="5"/>
      <c r="H354" s="47"/>
      <c r="I354" s="47"/>
      <c r="J354" s="28"/>
      <c r="K354" s="41"/>
      <c r="L354" s="5"/>
      <c r="M354" s="5"/>
      <c r="N354" s="47"/>
      <c r="O354" s="77"/>
      <c r="P354" s="5"/>
    </row>
    <row r="355" spans="2:16" s="3" customFormat="1" ht="11.25">
      <c r="B355" s="4"/>
      <c r="D355" s="1"/>
      <c r="E355" s="5"/>
      <c r="F355" s="5"/>
      <c r="G355" s="5"/>
      <c r="H355" s="47"/>
      <c r="I355" s="47"/>
      <c r="J355" s="28"/>
      <c r="K355" s="41"/>
      <c r="L355" s="5"/>
      <c r="M355" s="5"/>
      <c r="N355" s="47"/>
      <c r="O355" s="77"/>
      <c r="P355" s="5"/>
    </row>
    <row r="356" spans="2:16" s="3" customFormat="1" ht="11.25">
      <c r="B356" s="4"/>
      <c r="D356" s="1"/>
      <c r="E356" s="5"/>
      <c r="F356" s="5"/>
      <c r="G356" s="5"/>
      <c r="H356" s="47"/>
      <c r="I356" s="47"/>
      <c r="J356" s="28"/>
      <c r="K356" s="41"/>
      <c r="L356" s="5"/>
      <c r="M356" s="5"/>
      <c r="N356" s="47"/>
      <c r="O356" s="77"/>
      <c r="P356" s="5"/>
    </row>
    <row r="357" spans="2:16" s="3" customFormat="1" ht="11.25">
      <c r="B357" s="4"/>
      <c r="D357" s="1"/>
      <c r="E357" s="5"/>
      <c r="F357" s="5"/>
      <c r="G357" s="5"/>
      <c r="H357" s="47"/>
      <c r="I357" s="47"/>
      <c r="J357" s="28"/>
      <c r="K357" s="41"/>
      <c r="L357" s="5"/>
      <c r="M357" s="5"/>
      <c r="N357" s="47"/>
      <c r="O357" s="77"/>
      <c r="P357" s="5"/>
    </row>
    <row r="358" spans="2:16" s="3" customFormat="1" ht="11.25">
      <c r="B358" s="4"/>
      <c r="D358" s="1"/>
      <c r="E358" s="5"/>
      <c r="F358" s="5"/>
      <c r="G358" s="5"/>
      <c r="H358" s="47"/>
      <c r="I358" s="47"/>
      <c r="J358" s="28"/>
      <c r="K358" s="41"/>
      <c r="L358" s="5"/>
      <c r="M358" s="5"/>
      <c r="N358" s="47"/>
      <c r="O358" s="77"/>
      <c r="P358" s="5"/>
    </row>
    <row r="359" spans="2:16" s="3" customFormat="1" ht="11.25">
      <c r="B359" s="4"/>
      <c r="D359" s="1"/>
      <c r="E359" s="5"/>
      <c r="F359" s="5"/>
      <c r="G359" s="5"/>
      <c r="H359" s="47"/>
      <c r="I359" s="47"/>
      <c r="J359" s="28"/>
      <c r="K359" s="41"/>
      <c r="L359" s="5"/>
      <c r="M359" s="5"/>
      <c r="N359" s="47"/>
      <c r="O359" s="77"/>
      <c r="P359" s="5"/>
    </row>
    <row r="360" spans="2:16" s="3" customFormat="1" ht="11.25">
      <c r="B360" s="4"/>
      <c r="D360" s="1"/>
      <c r="E360" s="5"/>
      <c r="F360" s="5"/>
      <c r="G360" s="5"/>
      <c r="H360" s="47"/>
      <c r="I360" s="47"/>
      <c r="J360" s="28"/>
      <c r="K360" s="41"/>
      <c r="L360" s="5"/>
      <c r="M360" s="5"/>
      <c r="N360" s="47"/>
      <c r="O360" s="77"/>
      <c r="P360" s="5"/>
    </row>
    <row r="361" spans="2:16" s="3" customFormat="1" ht="11.25">
      <c r="B361" s="4"/>
      <c r="D361" s="1"/>
      <c r="E361" s="5"/>
      <c r="F361" s="5"/>
      <c r="G361" s="5"/>
      <c r="H361" s="47"/>
      <c r="I361" s="47"/>
      <c r="J361" s="28"/>
      <c r="K361" s="41"/>
      <c r="L361" s="5"/>
      <c r="M361" s="5"/>
      <c r="N361" s="47"/>
      <c r="O361" s="77"/>
      <c r="P361" s="5"/>
    </row>
    <row r="362" spans="2:16" s="3" customFormat="1" ht="11.25">
      <c r="B362" s="4"/>
      <c r="D362" s="1"/>
      <c r="E362" s="5"/>
      <c r="F362" s="5"/>
      <c r="G362" s="5"/>
      <c r="H362" s="47"/>
      <c r="I362" s="47"/>
      <c r="J362" s="28"/>
      <c r="K362" s="41"/>
      <c r="L362" s="5"/>
      <c r="M362" s="5"/>
      <c r="N362" s="47"/>
      <c r="O362" s="77"/>
      <c r="P362" s="5"/>
    </row>
    <row r="363" spans="2:16" s="3" customFormat="1" ht="11.25">
      <c r="B363" s="4"/>
      <c r="D363" s="1"/>
      <c r="E363" s="5"/>
      <c r="F363" s="5"/>
      <c r="G363" s="5"/>
      <c r="H363" s="47"/>
      <c r="I363" s="47"/>
      <c r="J363" s="28"/>
      <c r="K363" s="41"/>
      <c r="L363" s="5"/>
      <c r="M363" s="5"/>
      <c r="N363" s="47"/>
      <c r="O363" s="77"/>
      <c r="P363" s="5"/>
    </row>
    <row r="364" spans="2:16" s="3" customFormat="1" ht="11.25">
      <c r="B364" s="4"/>
      <c r="D364" s="1"/>
      <c r="E364" s="5"/>
      <c r="F364" s="5"/>
      <c r="G364" s="5"/>
      <c r="H364" s="47"/>
      <c r="I364" s="47"/>
      <c r="J364" s="28"/>
      <c r="K364" s="41"/>
      <c r="L364" s="5"/>
      <c r="M364" s="5"/>
      <c r="N364" s="47"/>
      <c r="O364" s="77"/>
      <c r="P364" s="5"/>
    </row>
    <row r="365" spans="2:16" s="3" customFormat="1" ht="11.25">
      <c r="B365" s="4"/>
      <c r="D365" s="1"/>
      <c r="E365" s="5"/>
      <c r="F365" s="5"/>
      <c r="G365" s="5"/>
      <c r="H365" s="47"/>
      <c r="I365" s="47"/>
      <c r="J365" s="28"/>
      <c r="K365" s="41"/>
      <c r="L365" s="5"/>
      <c r="M365" s="5"/>
      <c r="N365" s="47"/>
      <c r="O365" s="77"/>
      <c r="P365" s="5"/>
    </row>
    <row r="366" spans="2:16" s="3" customFormat="1" ht="11.25">
      <c r="B366" s="4"/>
      <c r="D366" s="1"/>
      <c r="E366" s="5"/>
      <c r="F366" s="5"/>
      <c r="G366" s="5"/>
      <c r="H366" s="47"/>
      <c r="I366" s="47"/>
      <c r="J366" s="28"/>
      <c r="K366" s="41"/>
      <c r="L366" s="5"/>
      <c r="M366" s="5"/>
      <c r="N366" s="47"/>
      <c r="O366" s="77"/>
      <c r="P366" s="5"/>
    </row>
    <row r="367" spans="2:16" s="3" customFormat="1" ht="11.25">
      <c r="B367" s="4"/>
      <c r="D367" s="1"/>
      <c r="E367" s="5"/>
      <c r="F367" s="5"/>
      <c r="G367" s="5"/>
      <c r="H367" s="47"/>
      <c r="I367" s="47"/>
      <c r="J367" s="28"/>
      <c r="K367" s="41"/>
      <c r="L367" s="5"/>
      <c r="M367" s="5"/>
      <c r="N367" s="47"/>
      <c r="O367" s="77"/>
      <c r="P367" s="5"/>
    </row>
    <row r="368" spans="2:16" s="3" customFormat="1" ht="11.25">
      <c r="B368" s="4"/>
      <c r="D368" s="1"/>
      <c r="E368" s="5"/>
      <c r="F368" s="5"/>
      <c r="G368" s="5"/>
      <c r="H368" s="47"/>
      <c r="I368" s="47"/>
      <c r="J368" s="28"/>
      <c r="K368" s="41"/>
      <c r="L368" s="5"/>
      <c r="M368" s="5"/>
      <c r="N368" s="47"/>
      <c r="O368" s="77"/>
      <c r="P368" s="5"/>
    </row>
    <row r="369" spans="2:16" s="3" customFormat="1" ht="11.25">
      <c r="B369" s="4"/>
      <c r="D369" s="1"/>
      <c r="E369" s="5"/>
      <c r="F369" s="5"/>
      <c r="G369" s="5"/>
      <c r="H369" s="47"/>
      <c r="I369" s="47"/>
      <c r="J369" s="28"/>
      <c r="K369" s="41"/>
      <c r="L369" s="5"/>
      <c r="M369" s="5"/>
      <c r="N369" s="47"/>
      <c r="O369" s="77"/>
      <c r="P369" s="5"/>
    </row>
    <row r="370" spans="2:16" s="3" customFormat="1" ht="11.25">
      <c r="B370" s="4"/>
      <c r="D370" s="1"/>
      <c r="E370" s="5"/>
      <c r="F370" s="5"/>
      <c r="G370" s="5"/>
      <c r="H370" s="47"/>
      <c r="I370" s="47"/>
      <c r="J370" s="28"/>
      <c r="K370" s="41"/>
      <c r="L370" s="5"/>
      <c r="M370" s="5"/>
      <c r="N370" s="47"/>
      <c r="O370" s="77"/>
      <c r="P370" s="5"/>
    </row>
    <row r="371" spans="2:16" s="3" customFormat="1" ht="11.25">
      <c r="B371" s="4"/>
      <c r="D371" s="1"/>
      <c r="E371" s="5"/>
      <c r="F371" s="5"/>
      <c r="G371" s="5"/>
      <c r="H371" s="47"/>
      <c r="I371" s="47"/>
      <c r="J371" s="28"/>
      <c r="K371" s="41"/>
      <c r="L371" s="5"/>
      <c r="M371" s="5"/>
      <c r="N371" s="47"/>
      <c r="O371" s="77"/>
      <c r="P371" s="5"/>
    </row>
    <row r="372" spans="2:16" s="3" customFormat="1" ht="11.25">
      <c r="B372" s="4"/>
      <c r="D372" s="1"/>
      <c r="E372" s="5"/>
      <c r="F372" s="5"/>
      <c r="G372" s="5"/>
      <c r="H372" s="47"/>
      <c r="I372" s="47"/>
      <c r="J372" s="28"/>
      <c r="K372" s="41"/>
      <c r="L372" s="5"/>
      <c r="M372" s="5"/>
      <c r="N372" s="47"/>
      <c r="O372" s="77"/>
      <c r="P372" s="5"/>
    </row>
    <row r="373" spans="2:16" s="3" customFormat="1" ht="11.25">
      <c r="B373" s="4"/>
      <c r="D373" s="1"/>
      <c r="E373" s="5"/>
      <c r="F373" s="5"/>
      <c r="G373" s="5"/>
      <c r="H373" s="47"/>
      <c r="I373" s="47"/>
      <c r="J373" s="28"/>
      <c r="K373" s="41"/>
      <c r="L373" s="5"/>
      <c r="M373" s="5"/>
      <c r="N373" s="47"/>
      <c r="O373" s="77"/>
      <c r="P373" s="5"/>
    </row>
    <row r="374" spans="2:16" s="3" customFormat="1" ht="11.25">
      <c r="B374" s="4"/>
      <c r="D374" s="1"/>
      <c r="E374" s="5"/>
      <c r="F374" s="5"/>
      <c r="G374" s="5"/>
      <c r="H374" s="47"/>
      <c r="I374" s="47"/>
      <c r="J374" s="28"/>
      <c r="K374" s="41"/>
      <c r="L374" s="5"/>
      <c r="M374" s="5"/>
      <c r="N374" s="47"/>
      <c r="O374" s="77"/>
      <c r="P374" s="5"/>
    </row>
    <row r="375" spans="2:16" s="3" customFormat="1" ht="11.25">
      <c r="B375" s="4"/>
      <c r="D375" s="1"/>
      <c r="E375" s="5"/>
      <c r="F375" s="5"/>
      <c r="G375" s="5"/>
      <c r="H375" s="47"/>
      <c r="I375" s="47"/>
      <c r="J375" s="28"/>
      <c r="K375" s="41"/>
      <c r="L375" s="5"/>
      <c r="M375" s="5"/>
      <c r="N375" s="47"/>
      <c r="O375" s="77"/>
      <c r="P375" s="5"/>
    </row>
    <row r="376" spans="2:16" s="3" customFormat="1" ht="11.25">
      <c r="B376" s="4"/>
      <c r="D376" s="1"/>
      <c r="E376" s="5"/>
      <c r="F376" s="5"/>
      <c r="G376" s="5"/>
      <c r="H376" s="47"/>
      <c r="I376" s="47"/>
      <c r="J376" s="28"/>
      <c r="K376" s="41"/>
      <c r="L376" s="5"/>
      <c r="M376" s="5"/>
      <c r="N376" s="47"/>
      <c r="O376" s="77"/>
      <c r="P376" s="5"/>
    </row>
    <row r="377" spans="2:16" s="3" customFormat="1" ht="11.25">
      <c r="B377" s="4"/>
      <c r="D377" s="1"/>
      <c r="E377" s="5"/>
      <c r="F377" s="5"/>
      <c r="G377" s="5"/>
      <c r="H377" s="47"/>
      <c r="I377" s="47"/>
      <c r="J377" s="28"/>
      <c r="K377" s="41"/>
      <c r="L377" s="5"/>
      <c r="M377" s="5"/>
      <c r="N377" s="47"/>
      <c r="O377" s="77"/>
      <c r="P377" s="5"/>
    </row>
    <row r="378" spans="2:16" s="3" customFormat="1" ht="11.25">
      <c r="B378" s="4"/>
      <c r="D378" s="1"/>
      <c r="E378" s="5"/>
      <c r="F378" s="5"/>
      <c r="G378" s="5"/>
      <c r="H378" s="47"/>
      <c r="I378" s="47"/>
      <c r="J378" s="28"/>
      <c r="K378" s="41"/>
      <c r="L378" s="5"/>
      <c r="M378" s="5"/>
      <c r="N378" s="47"/>
      <c r="O378" s="77"/>
      <c r="P378" s="5"/>
    </row>
    <row r="379" spans="2:16" s="3" customFormat="1" ht="11.25">
      <c r="B379" s="4"/>
      <c r="D379" s="1"/>
      <c r="E379" s="5"/>
      <c r="F379" s="5"/>
      <c r="G379" s="5"/>
      <c r="H379" s="47"/>
      <c r="I379" s="47"/>
      <c r="J379" s="28"/>
      <c r="K379" s="41"/>
      <c r="L379" s="5"/>
      <c r="M379" s="5"/>
      <c r="N379" s="47"/>
      <c r="O379" s="77"/>
      <c r="P379" s="5"/>
    </row>
    <row r="380" spans="2:16" s="3" customFormat="1" ht="11.25">
      <c r="B380" s="4"/>
      <c r="D380" s="1"/>
      <c r="E380" s="5"/>
      <c r="F380" s="5"/>
      <c r="G380" s="5"/>
      <c r="H380" s="47"/>
      <c r="I380" s="47"/>
      <c r="J380" s="28"/>
      <c r="K380" s="41"/>
      <c r="L380" s="5"/>
      <c r="M380" s="5"/>
      <c r="N380" s="47"/>
      <c r="O380" s="77"/>
      <c r="P380" s="5"/>
    </row>
    <row r="381" spans="2:16" s="3" customFormat="1" ht="11.25">
      <c r="B381" s="4"/>
      <c r="D381" s="1"/>
      <c r="E381" s="5"/>
      <c r="F381" s="5"/>
      <c r="G381" s="5"/>
      <c r="H381" s="47"/>
      <c r="I381" s="47"/>
      <c r="J381" s="28"/>
      <c r="K381" s="41"/>
      <c r="L381" s="5"/>
      <c r="M381" s="5"/>
      <c r="N381" s="47"/>
      <c r="O381" s="77"/>
      <c r="P381" s="5"/>
    </row>
    <row r="382" spans="2:16" s="3" customFormat="1" ht="11.25">
      <c r="B382" s="4"/>
      <c r="D382" s="1"/>
      <c r="E382" s="5"/>
      <c r="F382" s="5"/>
      <c r="G382" s="5"/>
      <c r="H382" s="47"/>
      <c r="I382" s="47"/>
      <c r="J382" s="28"/>
      <c r="K382" s="41"/>
      <c r="L382" s="5"/>
      <c r="M382" s="5"/>
      <c r="N382" s="47"/>
      <c r="O382" s="77"/>
      <c r="P382" s="5"/>
    </row>
    <row r="383" spans="2:16" s="3" customFormat="1" ht="11.25">
      <c r="B383" s="4"/>
      <c r="D383" s="1"/>
      <c r="E383" s="5"/>
      <c r="F383" s="5"/>
      <c r="G383" s="5"/>
      <c r="H383" s="47"/>
      <c r="I383" s="47"/>
      <c r="J383" s="28"/>
      <c r="K383" s="41"/>
      <c r="L383" s="5"/>
      <c r="M383" s="5"/>
      <c r="N383" s="47"/>
      <c r="O383" s="77"/>
      <c r="P383" s="5"/>
    </row>
    <row r="384" spans="2:16" s="3" customFormat="1" ht="11.25">
      <c r="B384" s="4"/>
      <c r="D384" s="1"/>
      <c r="E384" s="5"/>
      <c r="F384" s="5"/>
      <c r="G384" s="5"/>
      <c r="H384" s="47"/>
      <c r="I384" s="47"/>
      <c r="J384" s="28"/>
      <c r="K384" s="41"/>
      <c r="L384" s="5"/>
      <c r="M384" s="5"/>
      <c r="N384" s="47"/>
      <c r="O384" s="77"/>
      <c r="P384" s="5"/>
    </row>
    <row r="385" spans="2:16" s="3" customFormat="1" ht="11.25">
      <c r="B385" s="4"/>
      <c r="D385" s="1"/>
      <c r="E385" s="5"/>
      <c r="F385" s="5"/>
      <c r="G385" s="5"/>
      <c r="H385" s="47"/>
      <c r="I385" s="47"/>
      <c r="J385" s="28"/>
      <c r="K385" s="41"/>
      <c r="L385" s="5"/>
      <c r="M385" s="5"/>
      <c r="N385" s="47"/>
      <c r="O385" s="77"/>
      <c r="P385" s="5"/>
    </row>
    <row r="386" spans="2:16" s="3" customFormat="1" ht="11.25">
      <c r="B386" s="4"/>
      <c r="D386" s="1"/>
      <c r="E386" s="5"/>
      <c r="F386" s="5"/>
      <c r="G386" s="5"/>
      <c r="H386" s="47"/>
      <c r="I386" s="47"/>
      <c r="J386" s="28"/>
      <c r="K386" s="41"/>
      <c r="L386" s="5"/>
      <c r="M386" s="5"/>
      <c r="N386" s="47"/>
      <c r="O386" s="77"/>
      <c r="P386" s="5"/>
    </row>
    <row r="387" spans="2:16" s="3" customFormat="1" ht="11.25">
      <c r="B387" s="4"/>
      <c r="D387" s="1"/>
      <c r="E387" s="5"/>
      <c r="F387" s="5"/>
      <c r="G387" s="5"/>
      <c r="H387" s="47"/>
      <c r="I387" s="47"/>
      <c r="J387" s="28"/>
      <c r="K387" s="41"/>
      <c r="L387" s="5"/>
      <c r="M387" s="5"/>
      <c r="N387" s="47"/>
      <c r="O387" s="77"/>
      <c r="P387" s="5"/>
    </row>
    <row r="388" spans="2:16" s="3" customFormat="1" ht="11.25">
      <c r="B388" s="4"/>
      <c r="D388" s="1"/>
      <c r="E388" s="5"/>
      <c r="F388" s="5"/>
      <c r="G388" s="5"/>
      <c r="H388" s="47"/>
      <c r="I388" s="47"/>
      <c r="J388" s="28"/>
      <c r="K388" s="41"/>
      <c r="L388" s="5"/>
      <c r="M388" s="5"/>
      <c r="N388" s="47"/>
      <c r="O388" s="77"/>
      <c r="P388" s="5"/>
    </row>
    <row r="389" spans="2:16" s="3" customFormat="1" ht="11.25">
      <c r="B389" s="4"/>
      <c r="D389" s="1"/>
      <c r="E389" s="5"/>
      <c r="F389" s="5"/>
      <c r="G389" s="5"/>
      <c r="H389" s="47"/>
      <c r="I389" s="47"/>
      <c r="J389" s="28"/>
      <c r="K389" s="41"/>
      <c r="L389" s="5"/>
      <c r="M389" s="5"/>
      <c r="N389" s="47"/>
      <c r="O389" s="77"/>
      <c r="P389" s="5"/>
    </row>
    <row r="390" spans="2:16" s="3" customFormat="1" ht="11.25">
      <c r="B390" s="4"/>
      <c r="D390" s="1"/>
      <c r="E390" s="5"/>
      <c r="F390" s="5"/>
      <c r="G390" s="5"/>
      <c r="H390" s="47"/>
      <c r="I390" s="47"/>
      <c r="J390" s="28"/>
      <c r="K390" s="41"/>
      <c r="L390" s="5"/>
      <c r="M390" s="5"/>
      <c r="N390" s="47"/>
      <c r="O390" s="77"/>
      <c r="P390" s="5"/>
    </row>
    <row r="391" spans="2:16" s="3" customFormat="1" ht="11.25">
      <c r="B391" s="4"/>
      <c r="D391" s="1"/>
      <c r="E391" s="5"/>
      <c r="F391" s="5"/>
      <c r="G391" s="5"/>
      <c r="H391" s="47"/>
      <c r="I391" s="47"/>
      <c r="J391" s="28"/>
      <c r="K391" s="41"/>
      <c r="L391" s="5"/>
      <c r="M391" s="5"/>
      <c r="N391" s="47"/>
      <c r="O391" s="77"/>
      <c r="P391" s="5"/>
    </row>
    <row r="392" spans="2:16" s="3" customFormat="1" ht="11.25">
      <c r="B392" s="4"/>
      <c r="D392" s="1"/>
      <c r="E392" s="5"/>
      <c r="F392" s="5"/>
      <c r="G392" s="5"/>
      <c r="H392" s="47"/>
      <c r="I392" s="47"/>
      <c r="J392" s="28"/>
      <c r="K392" s="41"/>
      <c r="L392" s="5"/>
      <c r="M392" s="5"/>
      <c r="N392" s="47"/>
      <c r="O392" s="77"/>
      <c r="P392" s="5"/>
    </row>
    <row r="393" spans="2:16" s="3" customFormat="1" ht="11.25">
      <c r="B393" s="4"/>
      <c r="D393" s="1"/>
      <c r="E393" s="5"/>
      <c r="F393" s="5"/>
      <c r="G393" s="5"/>
      <c r="H393" s="47"/>
      <c r="I393" s="47"/>
      <c r="J393" s="28"/>
      <c r="K393" s="41"/>
      <c r="L393" s="5"/>
      <c r="M393" s="5"/>
      <c r="N393" s="47"/>
      <c r="O393" s="77"/>
      <c r="P393" s="5"/>
    </row>
    <row r="394" spans="2:16" s="3" customFormat="1" ht="11.25">
      <c r="B394" s="4"/>
      <c r="D394" s="1"/>
      <c r="E394" s="5"/>
      <c r="F394" s="5"/>
      <c r="G394" s="5"/>
      <c r="H394" s="47"/>
      <c r="I394" s="47"/>
      <c r="J394" s="28"/>
      <c r="K394" s="41"/>
      <c r="L394" s="5"/>
      <c r="M394" s="5"/>
      <c r="N394" s="47"/>
      <c r="O394" s="77"/>
      <c r="P394" s="5"/>
    </row>
    <row r="395" spans="2:16" s="3" customFormat="1" ht="11.25">
      <c r="B395" s="4"/>
      <c r="D395" s="1"/>
      <c r="E395" s="5"/>
      <c r="F395" s="5"/>
      <c r="G395" s="5"/>
      <c r="H395" s="47"/>
      <c r="I395" s="47"/>
      <c r="J395" s="28"/>
      <c r="K395" s="41"/>
      <c r="L395" s="5"/>
      <c r="M395" s="5"/>
      <c r="N395" s="47"/>
      <c r="O395" s="77"/>
      <c r="P395" s="5"/>
    </row>
    <row r="396" spans="2:16" s="3" customFormat="1" ht="11.25">
      <c r="B396" s="4"/>
      <c r="D396" s="1"/>
      <c r="E396" s="5"/>
      <c r="F396" s="5"/>
      <c r="G396" s="5"/>
      <c r="H396" s="47"/>
      <c r="I396" s="47"/>
      <c r="J396" s="28"/>
      <c r="K396" s="41"/>
      <c r="L396" s="5"/>
      <c r="M396" s="5"/>
      <c r="N396" s="47"/>
      <c r="O396" s="77"/>
      <c r="P396" s="5"/>
    </row>
    <row r="397" spans="2:16" s="3" customFormat="1" ht="11.25">
      <c r="B397" s="4"/>
      <c r="D397" s="1"/>
      <c r="E397" s="5"/>
      <c r="F397" s="5"/>
      <c r="G397" s="5"/>
      <c r="H397" s="47"/>
      <c r="I397" s="47"/>
      <c r="J397" s="28"/>
      <c r="K397" s="41"/>
      <c r="L397" s="5"/>
      <c r="M397" s="5"/>
      <c r="N397" s="47"/>
      <c r="O397" s="77"/>
      <c r="P397" s="5"/>
    </row>
    <row r="398" spans="2:16" s="3" customFormat="1" ht="11.25">
      <c r="B398" s="4"/>
      <c r="D398" s="1"/>
      <c r="E398" s="5"/>
      <c r="F398" s="5"/>
      <c r="G398" s="5"/>
      <c r="H398" s="47"/>
      <c r="I398" s="47"/>
      <c r="J398" s="28"/>
      <c r="K398" s="41"/>
      <c r="L398" s="5"/>
      <c r="M398" s="5"/>
      <c r="N398" s="47"/>
      <c r="O398" s="77"/>
      <c r="P398" s="5"/>
    </row>
    <row r="399" spans="2:16" s="3" customFormat="1" ht="11.25">
      <c r="B399" s="4"/>
      <c r="D399" s="1"/>
      <c r="E399" s="5"/>
      <c r="F399" s="5"/>
      <c r="G399" s="5"/>
      <c r="H399" s="47"/>
      <c r="I399" s="47"/>
      <c r="J399" s="28"/>
      <c r="K399" s="41"/>
      <c r="L399" s="5"/>
      <c r="M399" s="5"/>
      <c r="N399" s="47"/>
      <c r="O399" s="77"/>
      <c r="P399" s="5"/>
    </row>
    <row r="400" spans="2:16" s="3" customFormat="1" ht="11.25">
      <c r="B400" s="4"/>
      <c r="D400" s="1"/>
      <c r="E400" s="5"/>
      <c r="F400" s="5"/>
      <c r="G400" s="5"/>
      <c r="H400" s="47"/>
      <c r="I400" s="47"/>
      <c r="J400" s="28"/>
      <c r="K400" s="41"/>
      <c r="L400" s="5"/>
      <c r="M400" s="5"/>
      <c r="N400" s="47"/>
      <c r="O400" s="77"/>
      <c r="P400" s="5"/>
    </row>
    <row r="401" spans="2:16" s="3" customFormat="1" ht="11.25">
      <c r="B401" s="4"/>
      <c r="D401" s="1"/>
      <c r="E401" s="5"/>
      <c r="F401" s="5"/>
      <c r="G401" s="5"/>
      <c r="H401" s="47"/>
      <c r="I401" s="47"/>
      <c r="J401" s="28"/>
      <c r="K401" s="41"/>
      <c r="L401" s="5"/>
      <c r="M401" s="5"/>
      <c r="N401" s="47"/>
      <c r="O401" s="77"/>
      <c r="P401" s="5"/>
    </row>
    <row r="402" spans="2:16" s="3" customFormat="1" ht="11.25">
      <c r="B402" s="4"/>
      <c r="D402" s="1"/>
      <c r="E402" s="5"/>
      <c r="F402" s="5"/>
      <c r="G402" s="5"/>
      <c r="H402" s="47"/>
      <c r="I402" s="47"/>
      <c r="J402" s="28"/>
      <c r="K402" s="41"/>
      <c r="L402" s="5"/>
      <c r="M402" s="5"/>
      <c r="N402" s="47"/>
      <c r="O402" s="77"/>
      <c r="P402" s="5"/>
    </row>
    <row r="403" spans="2:16" s="3" customFormat="1" ht="11.25">
      <c r="B403" s="4"/>
      <c r="D403" s="1"/>
      <c r="E403" s="5"/>
      <c r="F403" s="5"/>
      <c r="G403" s="5"/>
      <c r="H403" s="47"/>
      <c r="I403" s="47"/>
      <c r="J403" s="28"/>
      <c r="K403" s="41"/>
      <c r="L403" s="5"/>
      <c r="M403" s="5"/>
      <c r="N403" s="47"/>
      <c r="O403" s="77"/>
      <c r="P403" s="5"/>
    </row>
    <row r="404" spans="2:16" s="3" customFormat="1" ht="11.25">
      <c r="B404" s="4"/>
      <c r="D404" s="1"/>
      <c r="E404" s="5"/>
      <c r="F404" s="5"/>
      <c r="G404" s="5"/>
      <c r="H404" s="47"/>
      <c r="I404" s="47"/>
      <c r="J404" s="28"/>
      <c r="K404" s="41"/>
      <c r="L404" s="5"/>
      <c r="M404" s="5"/>
      <c r="N404" s="47"/>
      <c r="O404" s="77"/>
      <c r="P404" s="5"/>
    </row>
    <row r="405" spans="2:16" s="3" customFormat="1" ht="11.25">
      <c r="B405" s="4"/>
      <c r="D405" s="1"/>
      <c r="E405" s="5"/>
      <c r="F405" s="5"/>
      <c r="G405" s="5"/>
      <c r="H405" s="47"/>
      <c r="I405" s="47"/>
      <c r="J405" s="28"/>
      <c r="K405" s="41"/>
      <c r="L405" s="5"/>
      <c r="M405" s="5"/>
      <c r="N405" s="47"/>
      <c r="O405" s="77"/>
      <c r="P405" s="5"/>
    </row>
    <row r="406" spans="2:16" s="3" customFormat="1" ht="11.25">
      <c r="B406" s="4"/>
      <c r="D406" s="1"/>
      <c r="E406" s="5"/>
      <c r="F406" s="5"/>
      <c r="G406" s="5"/>
      <c r="H406" s="47"/>
      <c r="I406" s="47"/>
      <c r="J406" s="28"/>
      <c r="K406" s="41"/>
      <c r="L406" s="5"/>
      <c r="M406" s="5"/>
      <c r="N406" s="47"/>
      <c r="O406" s="77"/>
      <c r="P406" s="5"/>
    </row>
    <row r="407" spans="2:16" s="3" customFormat="1" ht="11.25">
      <c r="B407" s="4"/>
      <c r="D407" s="1"/>
      <c r="E407" s="5"/>
      <c r="F407" s="5"/>
      <c r="G407" s="5"/>
      <c r="H407" s="47"/>
      <c r="I407" s="47"/>
      <c r="J407" s="28"/>
      <c r="K407" s="41"/>
      <c r="L407" s="5"/>
      <c r="M407" s="5"/>
      <c r="N407" s="47"/>
      <c r="O407" s="77"/>
      <c r="P407" s="5"/>
    </row>
    <row r="408" spans="2:16" s="3" customFormat="1" ht="11.25">
      <c r="B408" s="4"/>
      <c r="D408" s="1"/>
      <c r="E408" s="5"/>
      <c r="F408" s="5"/>
      <c r="G408" s="5"/>
      <c r="H408" s="47"/>
      <c r="I408" s="47"/>
      <c r="J408" s="28"/>
      <c r="K408" s="41"/>
      <c r="L408" s="5"/>
      <c r="M408" s="5"/>
      <c r="N408" s="47"/>
      <c r="O408" s="77"/>
      <c r="P408" s="5"/>
    </row>
    <row r="409" spans="2:16" s="3" customFormat="1" ht="11.25">
      <c r="B409" s="4"/>
      <c r="D409" s="1"/>
      <c r="E409" s="5"/>
      <c r="F409" s="5"/>
      <c r="G409" s="5"/>
      <c r="H409" s="47"/>
      <c r="I409" s="47"/>
      <c r="J409" s="28"/>
      <c r="K409" s="41"/>
      <c r="L409" s="5"/>
      <c r="M409" s="5"/>
      <c r="N409" s="47"/>
      <c r="O409" s="77"/>
      <c r="P409" s="5"/>
    </row>
    <row r="410" spans="2:16" s="3" customFormat="1" ht="11.25">
      <c r="B410" s="4"/>
      <c r="D410" s="1"/>
      <c r="E410" s="5"/>
      <c r="F410" s="5"/>
      <c r="G410" s="5"/>
      <c r="H410" s="47"/>
      <c r="I410" s="47"/>
      <c r="J410" s="28"/>
      <c r="K410" s="41"/>
      <c r="L410" s="5"/>
      <c r="M410" s="5"/>
      <c r="N410" s="47"/>
      <c r="O410" s="77"/>
      <c r="P410" s="5"/>
    </row>
    <row r="411" spans="2:16" s="3" customFormat="1" ht="11.25">
      <c r="B411" s="4"/>
      <c r="D411" s="1"/>
      <c r="E411" s="5"/>
      <c r="F411" s="5"/>
      <c r="G411" s="5"/>
      <c r="H411" s="47"/>
      <c r="I411" s="47"/>
      <c r="J411" s="28"/>
      <c r="K411" s="41"/>
      <c r="L411" s="5"/>
      <c r="M411" s="5"/>
      <c r="N411" s="47"/>
      <c r="O411" s="77"/>
      <c r="P411" s="5"/>
    </row>
    <row r="412" spans="2:16" s="3" customFormat="1" ht="11.25">
      <c r="B412" s="4"/>
      <c r="D412" s="1"/>
      <c r="E412" s="5"/>
      <c r="F412" s="5"/>
      <c r="G412" s="5"/>
      <c r="H412" s="47"/>
      <c r="I412" s="47"/>
      <c r="J412" s="28"/>
      <c r="K412" s="41"/>
      <c r="L412" s="5"/>
      <c r="M412" s="5"/>
      <c r="N412" s="47"/>
      <c r="O412" s="77"/>
      <c r="P412" s="5"/>
    </row>
    <row r="413" spans="2:16" s="3" customFormat="1" ht="11.25">
      <c r="B413" s="4"/>
      <c r="D413" s="1"/>
      <c r="E413" s="5"/>
      <c r="F413" s="5"/>
      <c r="G413" s="5"/>
      <c r="H413" s="47"/>
      <c r="I413" s="47"/>
      <c r="J413" s="28"/>
      <c r="K413" s="41"/>
      <c r="L413" s="5"/>
      <c r="M413" s="5"/>
      <c r="N413" s="47"/>
      <c r="O413" s="77"/>
      <c r="P413" s="5"/>
    </row>
    <row r="414" spans="2:16" s="3" customFormat="1" ht="11.25">
      <c r="B414" s="4"/>
      <c r="D414" s="1"/>
      <c r="E414" s="5"/>
      <c r="F414" s="5"/>
      <c r="G414" s="5"/>
      <c r="H414" s="47"/>
      <c r="I414" s="47"/>
      <c r="J414" s="28"/>
      <c r="K414" s="41"/>
      <c r="L414" s="5"/>
      <c r="M414" s="5"/>
      <c r="N414" s="47"/>
      <c r="O414" s="77"/>
      <c r="P414" s="5"/>
    </row>
    <row r="415" spans="2:16" s="3" customFormat="1" ht="11.25">
      <c r="B415" s="4"/>
      <c r="D415" s="1"/>
      <c r="E415" s="5"/>
      <c r="F415" s="5"/>
      <c r="G415" s="5"/>
      <c r="H415" s="47"/>
      <c r="I415" s="47"/>
      <c r="J415" s="28"/>
      <c r="K415" s="41"/>
      <c r="L415" s="5"/>
      <c r="M415" s="5"/>
      <c r="N415" s="47"/>
      <c r="O415" s="77"/>
      <c r="P415" s="5"/>
    </row>
    <row r="416" spans="2:16" s="3" customFormat="1" ht="11.25">
      <c r="B416" s="4"/>
      <c r="D416" s="1"/>
      <c r="E416" s="5"/>
      <c r="F416" s="5"/>
      <c r="G416" s="5"/>
      <c r="H416" s="47"/>
      <c r="I416" s="47"/>
      <c r="J416" s="28"/>
      <c r="K416" s="41"/>
      <c r="L416" s="5"/>
      <c r="M416" s="5"/>
      <c r="N416" s="47"/>
      <c r="O416" s="77"/>
      <c r="P416" s="5"/>
    </row>
    <row r="417" spans="2:16" s="3" customFormat="1" ht="11.25">
      <c r="B417" s="4"/>
      <c r="D417" s="1"/>
      <c r="E417" s="5"/>
      <c r="F417" s="5"/>
      <c r="G417" s="5"/>
      <c r="H417" s="47"/>
      <c r="I417" s="47"/>
      <c r="J417" s="28"/>
      <c r="K417" s="41"/>
      <c r="L417" s="5"/>
      <c r="M417" s="5"/>
      <c r="N417" s="47"/>
      <c r="O417" s="77"/>
      <c r="P417" s="5"/>
    </row>
    <row r="418" spans="2:16" s="3" customFormat="1" ht="11.25">
      <c r="B418" s="4"/>
      <c r="D418" s="1"/>
      <c r="E418" s="5"/>
      <c r="F418" s="5"/>
      <c r="G418" s="5"/>
      <c r="H418" s="47"/>
      <c r="I418" s="47"/>
      <c r="J418" s="28"/>
      <c r="K418" s="41"/>
      <c r="L418" s="5"/>
      <c r="M418" s="5"/>
      <c r="N418" s="47"/>
      <c r="O418" s="77"/>
      <c r="P418" s="5"/>
    </row>
    <row r="419" spans="2:16" s="3" customFormat="1" ht="11.25">
      <c r="B419" s="4"/>
      <c r="D419" s="1"/>
      <c r="E419" s="5"/>
      <c r="F419" s="5"/>
      <c r="G419" s="5"/>
      <c r="H419" s="47"/>
      <c r="I419" s="47"/>
      <c r="J419" s="28"/>
      <c r="K419" s="41"/>
      <c r="L419" s="5"/>
      <c r="M419" s="5"/>
      <c r="N419" s="47"/>
      <c r="O419" s="77"/>
      <c r="P419" s="5"/>
    </row>
    <row r="420" spans="2:16" s="3" customFormat="1" ht="11.25">
      <c r="B420" s="4"/>
      <c r="D420" s="1"/>
      <c r="E420" s="5"/>
      <c r="F420" s="5"/>
      <c r="G420" s="5"/>
      <c r="H420" s="47"/>
      <c r="I420" s="47"/>
      <c r="J420" s="28"/>
      <c r="K420" s="41"/>
      <c r="L420" s="5"/>
      <c r="M420" s="5"/>
      <c r="N420" s="47"/>
      <c r="O420" s="77"/>
      <c r="P420" s="5"/>
    </row>
    <row r="421" spans="2:16" s="3" customFormat="1" ht="11.25">
      <c r="B421" s="4"/>
      <c r="D421" s="1"/>
      <c r="E421" s="5"/>
      <c r="F421" s="5"/>
      <c r="G421" s="5"/>
      <c r="H421" s="47"/>
      <c r="I421" s="47"/>
      <c r="J421" s="28"/>
      <c r="K421" s="41"/>
      <c r="L421" s="5"/>
      <c r="M421" s="5"/>
      <c r="N421" s="47"/>
      <c r="O421" s="77"/>
      <c r="P421" s="5"/>
    </row>
    <row r="422" spans="2:16" s="3" customFormat="1" ht="11.25">
      <c r="B422" s="4"/>
      <c r="D422" s="1"/>
      <c r="E422" s="5"/>
      <c r="F422" s="5"/>
      <c r="G422" s="5"/>
      <c r="H422" s="47"/>
      <c r="I422" s="47"/>
      <c r="J422" s="28"/>
      <c r="K422" s="41"/>
      <c r="L422" s="5"/>
      <c r="M422" s="5"/>
      <c r="N422" s="47"/>
      <c r="O422" s="77"/>
      <c r="P422" s="5"/>
    </row>
    <row r="423" spans="2:16" s="3" customFormat="1" ht="11.25">
      <c r="B423" s="4"/>
      <c r="D423" s="1"/>
      <c r="E423" s="5"/>
      <c r="F423" s="5"/>
      <c r="G423" s="5"/>
      <c r="H423" s="47"/>
      <c r="I423" s="47"/>
      <c r="J423" s="28"/>
      <c r="K423" s="41"/>
      <c r="L423" s="5"/>
      <c r="M423" s="5"/>
      <c r="N423" s="47"/>
      <c r="O423" s="77"/>
      <c r="P423" s="5"/>
    </row>
    <row r="424" spans="2:16" s="3" customFormat="1" ht="11.25">
      <c r="B424" s="4"/>
      <c r="D424" s="1"/>
      <c r="E424" s="5"/>
      <c r="F424" s="5"/>
      <c r="G424" s="5"/>
      <c r="H424" s="47"/>
      <c r="I424" s="47"/>
      <c r="J424" s="28"/>
      <c r="K424" s="41"/>
      <c r="L424" s="5"/>
      <c r="M424" s="5"/>
      <c r="N424" s="47"/>
      <c r="O424" s="77"/>
      <c r="P424" s="5"/>
    </row>
    <row r="425" spans="2:16" s="3" customFormat="1" ht="11.25">
      <c r="B425" s="4"/>
      <c r="D425" s="1"/>
      <c r="E425" s="5"/>
      <c r="F425" s="5"/>
      <c r="G425" s="5"/>
      <c r="H425" s="47"/>
      <c r="I425" s="47"/>
      <c r="J425" s="28"/>
      <c r="K425" s="41"/>
      <c r="L425" s="5"/>
      <c r="M425" s="5"/>
      <c r="N425" s="47"/>
      <c r="O425" s="77"/>
      <c r="P425" s="5"/>
    </row>
    <row r="426" spans="2:16" s="3" customFormat="1" ht="11.25">
      <c r="B426" s="4"/>
      <c r="D426" s="1"/>
      <c r="E426" s="5"/>
      <c r="F426" s="5"/>
      <c r="G426" s="5"/>
      <c r="H426" s="47"/>
      <c r="I426" s="47"/>
      <c r="J426" s="28"/>
      <c r="K426" s="41"/>
      <c r="L426" s="5"/>
      <c r="M426" s="5"/>
      <c r="N426" s="47"/>
      <c r="O426" s="77"/>
      <c r="P426" s="5"/>
    </row>
    <row r="427" spans="2:16" s="3" customFormat="1" ht="11.25">
      <c r="B427" s="4"/>
      <c r="D427" s="1"/>
      <c r="E427" s="5"/>
      <c r="F427" s="5"/>
      <c r="G427" s="5"/>
      <c r="H427" s="47"/>
      <c r="I427" s="47"/>
      <c r="J427" s="28"/>
      <c r="K427" s="41"/>
      <c r="L427" s="5"/>
      <c r="M427" s="5"/>
      <c r="N427" s="47"/>
      <c r="O427" s="77"/>
      <c r="P427" s="5"/>
    </row>
    <row r="428" spans="2:16" s="3" customFormat="1" ht="11.25">
      <c r="B428" s="4"/>
      <c r="D428" s="1"/>
      <c r="E428" s="5"/>
      <c r="F428" s="5"/>
      <c r="G428" s="5"/>
      <c r="H428" s="47"/>
      <c r="I428" s="47"/>
      <c r="J428" s="28"/>
      <c r="K428" s="41"/>
      <c r="L428" s="5"/>
      <c r="M428" s="5"/>
      <c r="N428" s="47"/>
      <c r="O428" s="77"/>
      <c r="P428" s="5"/>
    </row>
    <row r="429" spans="2:16" s="3" customFormat="1" ht="11.25">
      <c r="B429" s="4"/>
      <c r="D429" s="1"/>
      <c r="E429" s="5"/>
      <c r="F429" s="5"/>
      <c r="G429" s="5"/>
      <c r="H429" s="47"/>
      <c r="I429" s="47"/>
      <c r="J429" s="28"/>
      <c r="K429" s="41"/>
      <c r="L429" s="5"/>
      <c r="M429" s="5"/>
      <c r="N429" s="47"/>
      <c r="O429" s="77"/>
      <c r="P429" s="5"/>
    </row>
    <row r="430" spans="2:16" s="3" customFormat="1" ht="11.25">
      <c r="B430" s="4"/>
      <c r="D430" s="1"/>
      <c r="E430" s="5"/>
      <c r="F430" s="5"/>
      <c r="G430" s="5"/>
      <c r="H430" s="47"/>
      <c r="I430" s="47"/>
      <c r="J430" s="28"/>
      <c r="K430" s="41"/>
      <c r="L430" s="5"/>
      <c r="M430" s="5"/>
      <c r="N430" s="47"/>
      <c r="O430" s="77"/>
      <c r="P430" s="5"/>
    </row>
    <row r="431" spans="2:16" s="3" customFormat="1" ht="11.25">
      <c r="B431" s="4"/>
      <c r="D431" s="1"/>
      <c r="E431" s="5"/>
      <c r="F431" s="5"/>
      <c r="G431" s="5"/>
      <c r="H431" s="47"/>
      <c r="I431" s="47"/>
      <c r="J431" s="28"/>
      <c r="K431" s="41"/>
      <c r="L431" s="5"/>
      <c r="M431" s="5"/>
      <c r="N431" s="47"/>
      <c r="O431" s="77"/>
      <c r="P431" s="5"/>
    </row>
    <row r="432" spans="2:16" s="3" customFormat="1" ht="11.25">
      <c r="B432" s="4"/>
      <c r="D432" s="1"/>
      <c r="E432" s="5"/>
      <c r="F432" s="5"/>
      <c r="G432" s="5"/>
      <c r="H432" s="47"/>
      <c r="I432" s="47"/>
      <c r="J432" s="28"/>
      <c r="K432" s="41"/>
      <c r="L432" s="5"/>
      <c r="M432" s="5"/>
      <c r="N432" s="47"/>
      <c r="O432" s="77"/>
      <c r="P432" s="5"/>
    </row>
    <row r="433" spans="2:16" s="3" customFormat="1" ht="11.25">
      <c r="B433" s="4"/>
      <c r="D433" s="1"/>
      <c r="E433" s="5"/>
      <c r="F433" s="5"/>
      <c r="G433" s="5"/>
      <c r="H433" s="47"/>
      <c r="I433" s="47"/>
      <c r="J433" s="28"/>
      <c r="K433" s="41"/>
      <c r="L433" s="5"/>
      <c r="M433" s="5"/>
      <c r="N433" s="47"/>
      <c r="O433" s="77"/>
      <c r="P433" s="5"/>
    </row>
    <row r="434" spans="2:16" s="3" customFormat="1" ht="11.25">
      <c r="B434" s="4"/>
      <c r="D434" s="1"/>
      <c r="E434" s="5"/>
      <c r="F434" s="5"/>
      <c r="G434" s="5"/>
      <c r="H434" s="47"/>
      <c r="I434" s="47"/>
      <c r="J434" s="28"/>
      <c r="K434" s="41"/>
      <c r="L434" s="5"/>
      <c r="M434" s="5"/>
      <c r="N434" s="47"/>
      <c r="O434" s="77"/>
      <c r="P434" s="5"/>
    </row>
    <row r="435" spans="2:16" s="3" customFormat="1" ht="11.25">
      <c r="B435" s="4"/>
      <c r="D435" s="1"/>
      <c r="E435" s="5"/>
      <c r="F435" s="5"/>
      <c r="G435" s="5"/>
      <c r="H435" s="47"/>
      <c r="I435" s="47"/>
      <c r="J435" s="28"/>
      <c r="K435" s="41"/>
      <c r="L435" s="5"/>
      <c r="M435" s="5"/>
      <c r="N435" s="47"/>
      <c r="O435" s="77"/>
      <c r="P435" s="5"/>
    </row>
    <row r="436" spans="2:16" s="3" customFormat="1" ht="11.25">
      <c r="B436" s="4"/>
      <c r="D436" s="1"/>
      <c r="E436" s="5"/>
      <c r="F436" s="5"/>
      <c r="G436" s="5"/>
      <c r="H436" s="47"/>
      <c r="I436" s="47"/>
      <c r="J436" s="28"/>
      <c r="K436" s="41"/>
      <c r="L436" s="5"/>
      <c r="M436" s="5"/>
      <c r="N436" s="47"/>
      <c r="O436" s="77"/>
      <c r="P436" s="5"/>
    </row>
    <row r="437" spans="2:16" s="3" customFormat="1" ht="11.25">
      <c r="B437" s="4"/>
      <c r="D437" s="1"/>
      <c r="E437" s="5"/>
      <c r="F437" s="5"/>
      <c r="G437" s="5"/>
      <c r="H437" s="47"/>
      <c r="I437" s="47"/>
      <c r="J437" s="28"/>
      <c r="K437" s="41"/>
      <c r="L437" s="5"/>
      <c r="M437" s="5"/>
      <c r="N437" s="47"/>
      <c r="O437" s="77"/>
      <c r="P437" s="5"/>
    </row>
    <row r="438" spans="2:16" s="3" customFormat="1" ht="11.25">
      <c r="B438" s="4"/>
      <c r="D438" s="1"/>
      <c r="E438" s="5"/>
      <c r="F438" s="5"/>
      <c r="G438" s="5"/>
      <c r="H438" s="47"/>
      <c r="I438" s="47"/>
      <c r="J438" s="28"/>
      <c r="K438" s="41"/>
      <c r="L438" s="5"/>
      <c r="M438" s="5"/>
      <c r="N438" s="47"/>
      <c r="O438" s="77"/>
      <c r="P438" s="5"/>
    </row>
    <row r="439" spans="2:16" s="3" customFormat="1" ht="11.25">
      <c r="B439" s="4"/>
      <c r="D439" s="1"/>
      <c r="E439" s="5"/>
      <c r="F439" s="5"/>
      <c r="G439" s="5"/>
      <c r="H439" s="47"/>
      <c r="I439" s="47"/>
      <c r="J439" s="28"/>
      <c r="K439" s="41"/>
      <c r="L439" s="5"/>
      <c r="M439" s="5"/>
      <c r="N439" s="47"/>
      <c r="O439" s="77"/>
      <c r="P439" s="5"/>
    </row>
    <row r="440" spans="2:16" s="3" customFormat="1" ht="11.25">
      <c r="B440" s="4"/>
      <c r="D440" s="1"/>
      <c r="E440" s="5"/>
      <c r="F440" s="5"/>
      <c r="G440" s="5"/>
      <c r="H440" s="47"/>
      <c r="I440" s="47"/>
      <c r="J440" s="28"/>
      <c r="K440" s="41"/>
      <c r="L440" s="5"/>
      <c r="M440" s="5"/>
      <c r="N440" s="47"/>
      <c r="O440" s="77"/>
      <c r="P440" s="5"/>
    </row>
    <row r="441" spans="2:16" s="3" customFormat="1" ht="11.25">
      <c r="B441" s="4"/>
      <c r="D441" s="1"/>
      <c r="E441" s="5"/>
      <c r="F441" s="5"/>
      <c r="G441" s="5"/>
      <c r="H441" s="47"/>
      <c r="I441" s="47"/>
      <c r="J441" s="28"/>
      <c r="K441" s="41"/>
      <c r="L441" s="5"/>
      <c r="M441" s="5"/>
      <c r="N441" s="47"/>
      <c r="O441" s="77"/>
      <c r="P441" s="5"/>
    </row>
    <row r="442" spans="2:16" s="3" customFormat="1" ht="11.25">
      <c r="B442" s="4"/>
      <c r="D442" s="1"/>
      <c r="E442" s="5"/>
      <c r="F442" s="5"/>
      <c r="G442" s="5"/>
      <c r="H442" s="47"/>
      <c r="I442" s="47"/>
      <c r="J442" s="28"/>
      <c r="K442" s="41"/>
      <c r="L442" s="5"/>
      <c r="M442" s="5"/>
      <c r="N442" s="47"/>
      <c r="O442" s="77"/>
      <c r="P442" s="5"/>
    </row>
    <row r="443" spans="2:16" s="3" customFormat="1" ht="11.25">
      <c r="B443" s="4"/>
      <c r="D443" s="1"/>
      <c r="E443" s="5"/>
      <c r="F443" s="5"/>
      <c r="G443" s="5"/>
      <c r="H443" s="47"/>
      <c r="I443" s="47"/>
      <c r="J443" s="28"/>
      <c r="K443" s="41"/>
      <c r="L443" s="5"/>
      <c r="M443" s="5"/>
      <c r="N443" s="47"/>
      <c r="O443" s="77"/>
      <c r="P443" s="5"/>
    </row>
    <row r="444" spans="2:16" s="3" customFormat="1" ht="11.25">
      <c r="B444" s="4"/>
      <c r="D444" s="1"/>
      <c r="E444" s="5"/>
      <c r="F444" s="5"/>
      <c r="G444" s="5"/>
      <c r="H444" s="47"/>
      <c r="I444" s="47"/>
      <c r="J444" s="28"/>
      <c r="K444" s="41"/>
      <c r="L444" s="5"/>
      <c r="M444" s="5"/>
      <c r="N444" s="47"/>
      <c r="O444" s="77"/>
      <c r="P444" s="5"/>
    </row>
    <row r="445" spans="2:16" s="3" customFormat="1" ht="11.25">
      <c r="B445" s="4"/>
      <c r="D445" s="1"/>
      <c r="E445" s="5"/>
      <c r="F445" s="5"/>
      <c r="G445" s="5"/>
      <c r="H445" s="47"/>
      <c r="I445" s="47"/>
      <c r="J445" s="28"/>
      <c r="K445" s="41"/>
      <c r="L445" s="5"/>
      <c r="M445" s="5"/>
      <c r="N445" s="47"/>
      <c r="O445" s="77"/>
      <c r="P445" s="5"/>
    </row>
    <row r="446" spans="2:16" s="3" customFormat="1" ht="11.25">
      <c r="B446" s="4"/>
      <c r="D446" s="1"/>
      <c r="E446" s="5"/>
      <c r="F446" s="5"/>
      <c r="G446" s="5"/>
      <c r="H446" s="47"/>
      <c r="I446" s="47"/>
      <c r="J446" s="28"/>
      <c r="K446" s="41"/>
      <c r="L446" s="5"/>
      <c r="M446" s="5"/>
      <c r="N446" s="47"/>
      <c r="O446" s="77"/>
      <c r="P446" s="5"/>
    </row>
    <row r="447" spans="2:16" s="3" customFormat="1" ht="11.25">
      <c r="B447" s="4"/>
      <c r="D447" s="1"/>
      <c r="E447" s="5"/>
      <c r="F447" s="5"/>
      <c r="G447" s="5"/>
      <c r="H447" s="47"/>
      <c r="I447" s="47"/>
      <c r="J447" s="28"/>
      <c r="K447" s="41"/>
      <c r="L447" s="5"/>
      <c r="M447" s="5"/>
      <c r="N447" s="47"/>
      <c r="O447" s="77"/>
      <c r="P447" s="5"/>
    </row>
    <row r="448" spans="2:16" s="3" customFormat="1" ht="11.25">
      <c r="B448" s="4"/>
      <c r="D448" s="1"/>
      <c r="E448" s="5"/>
      <c r="F448" s="5"/>
      <c r="G448" s="5"/>
      <c r="H448" s="47"/>
      <c r="I448" s="47"/>
      <c r="J448" s="28"/>
      <c r="K448" s="41"/>
      <c r="L448" s="5"/>
      <c r="M448" s="5"/>
      <c r="N448" s="47"/>
      <c r="O448" s="77"/>
      <c r="P448" s="5"/>
    </row>
    <row r="449" spans="2:16" s="3" customFormat="1" ht="11.25">
      <c r="B449" s="4"/>
      <c r="D449" s="1"/>
      <c r="E449" s="5"/>
      <c r="F449" s="5"/>
      <c r="G449" s="5"/>
      <c r="H449" s="47"/>
      <c r="I449" s="47"/>
      <c r="J449" s="28"/>
      <c r="K449" s="41"/>
      <c r="L449" s="5"/>
      <c r="M449" s="5"/>
      <c r="N449" s="47"/>
      <c r="O449" s="77"/>
      <c r="P449" s="5"/>
    </row>
    <row r="450" spans="2:16" s="3" customFormat="1" ht="11.25">
      <c r="B450" s="4"/>
      <c r="D450" s="1"/>
      <c r="E450" s="5"/>
      <c r="F450" s="5"/>
      <c r="G450" s="5"/>
      <c r="H450" s="47"/>
      <c r="I450" s="47"/>
      <c r="J450" s="28"/>
      <c r="K450" s="41"/>
      <c r="L450" s="5"/>
      <c r="M450" s="5"/>
      <c r="N450" s="47"/>
      <c r="O450" s="77"/>
      <c r="P450" s="5"/>
    </row>
    <row r="451" spans="2:16" s="3" customFormat="1" ht="11.25">
      <c r="B451" s="4"/>
      <c r="D451" s="1"/>
      <c r="E451" s="5"/>
      <c r="F451" s="5"/>
      <c r="G451" s="5"/>
      <c r="H451" s="47"/>
      <c r="I451" s="47"/>
      <c r="J451" s="28"/>
      <c r="K451" s="41"/>
      <c r="L451" s="5"/>
      <c r="M451" s="5"/>
      <c r="N451" s="47"/>
      <c r="O451" s="77"/>
      <c r="P451" s="5"/>
    </row>
    <row r="452" spans="2:16" s="3" customFormat="1" ht="11.25">
      <c r="B452" s="4"/>
      <c r="D452" s="1"/>
      <c r="E452" s="5"/>
      <c r="F452" s="5"/>
      <c r="G452" s="5"/>
      <c r="H452" s="47"/>
      <c r="I452" s="47"/>
      <c r="J452" s="28"/>
      <c r="K452" s="41"/>
      <c r="L452" s="5"/>
      <c r="M452" s="5"/>
      <c r="N452" s="47"/>
      <c r="O452" s="77"/>
      <c r="P452" s="5"/>
    </row>
    <row r="453" spans="2:16" s="3" customFormat="1" ht="11.25">
      <c r="B453" s="4"/>
      <c r="D453" s="1"/>
      <c r="E453" s="5"/>
      <c r="F453" s="5"/>
      <c r="G453" s="5"/>
      <c r="H453" s="47"/>
      <c r="I453" s="47"/>
      <c r="J453" s="28"/>
      <c r="K453" s="41"/>
      <c r="L453" s="5"/>
      <c r="M453" s="5"/>
      <c r="N453" s="47"/>
      <c r="O453" s="77"/>
      <c r="P453" s="5"/>
    </row>
    <row r="454" spans="2:16" s="3" customFormat="1" ht="11.25">
      <c r="B454" s="4"/>
      <c r="D454" s="1"/>
      <c r="E454" s="5"/>
      <c r="F454" s="5"/>
      <c r="G454" s="5"/>
      <c r="H454" s="47"/>
      <c r="I454" s="47"/>
      <c r="J454" s="28"/>
      <c r="K454" s="41"/>
      <c r="L454" s="5"/>
      <c r="M454" s="5"/>
      <c r="N454" s="47"/>
      <c r="O454" s="77"/>
      <c r="P454" s="5"/>
    </row>
    <row r="455" spans="2:16" s="3" customFormat="1" ht="11.25">
      <c r="B455" s="4"/>
      <c r="D455" s="1"/>
      <c r="E455" s="5"/>
      <c r="F455" s="5"/>
      <c r="G455" s="5"/>
      <c r="H455" s="47"/>
      <c r="I455" s="47"/>
      <c r="J455" s="28"/>
      <c r="K455" s="41"/>
      <c r="L455" s="5"/>
      <c r="M455" s="5"/>
      <c r="N455" s="47"/>
      <c r="O455" s="77"/>
      <c r="P455" s="5"/>
    </row>
    <row r="456" spans="2:16" s="3" customFormat="1" ht="11.25">
      <c r="B456" s="4"/>
      <c r="D456" s="1"/>
      <c r="E456" s="5"/>
      <c r="F456" s="5"/>
      <c r="G456" s="5"/>
      <c r="H456" s="47"/>
      <c r="I456" s="47"/>
      <c r="J456" s="28"/>
      <c r="K456" s="41"/>
      <c r="L456" s="5"/>
      <c r="M456" s="5"/>
      <c r="N456" s="47"/>
      <c r="O456" s="77"/>
      <c r="P456" s="5"/>
    </row>
    <row r="457" spans="2:16" s="3" customFormat="1" ht="11.25">
      <c r="B457" s="4"/>
      <c r="D457" s="1"/>
      <c r="E457" s="5"/>
      <c r="F457" s="5"/>
      <c r="G457" s="5"/>
      <c r="H457" s="47"/>
      <c r="I457" s="47"/>
      <c r="J457" s="28"/>
      <c r="K457" s="41"/>
      <c r="L457" s="5"/>
      <c r="M457" s="5"/>
      <c r="N457" s="47"/>
      <c r="O457" s="77"/>
      <c r="P457" s="5"/>
    </row>
    <row r="458" spans="2:16" s="3" customFormat="1" ht="11.25">
      <c r="B458" s="4"/>
      <c r="D458" s="1"/>
      <c r="E458" s="5"/>
      <c r="F458" s="5"/>
      <c r="G458" s="5"/>
      <c r="H458" s="47"/>
      <c r="I458" s="47"/>
      <c r="J458" s="28"/>
      <c r="K458" s="41"/>
      <c r="L458" s="5"/>
      <c r="M458" s="5"/>
      <c r="N458" s="47"/>
      <c r="O458" s="77"/>
      <c r="P458" s="5"/>
    </row>
    <row r="459" spans="2:16" s="3" customFormat="1" ht="11.25">
      <c r="B459" s="4"/>
      <c r="D459" s="1"/>
      <c r="E459" s="5"/>
      <c r="F459" s="5"/>
      <c r="G459" s="5"/>
      <c r="H459" s="47"/>
      <c r="I459" s="47"/>
      <c r="J459" s="28"/>
      <c r="K459" s="41"/>
      <c r="L459" s="5"/>
      <c r="M459" s="5"/>
      <c r="N459" s="47"/>
      <c r="O459" s="77"/>
      <c r="P459" s="5"/>
    </row>
    <row r="460" spans="2:16" s="3" customFormat="1" ht="11.25">
      <c r="B460" s="4"/>
      <c r="D460" s="1"/>
      <c r="E460" s="5"/>
      <c r="F460" s="5"/>
      <c r="G460" s="5"/>
      <c r="H460" s="47"/>
      <c r="I460" s="47"/>
      <c r="J460" s="28"/>
      <c r="K460" s="41"/>
      <c r="L460" s="5"/>
      <c r="M460" s="5"/>
      <c r="N460" s="47"/>
      <c r="O460" s="77"/>
      <c r="P460" s="5"/>
    </row>
    <row r="461" spans="2:16" s="3" customFormat="1" ht="11.25">
      <c r="B461" s="4"/>
      <c r="D461" s="1"/>
      <c r="E461" s="5"/>
      <c r="F461" s="5"/>
      <c r="G461" s="5"/>
      <c r="H461" s="47"/>
      <c r="I461" s="47"/>
      <c r="J461" s="28"/>
      <c r="K461" s="41"/>
      <c r="L461" s="5"/>
      <c r="M461" s="5"/>
      <c r="N461" s="47"/>
      <c r="O461" s="77"/>
      <c r="P461" s="5"/>
    </row>
    <row r="462" spans="2:16" s="3" customFormat="1" ht="11.25">
      <c r="B462" s="4"/>
      <c r="D462" s="1"/>
      <c r="E462" s="5"/>
      <c r="F462" s="5"/>
      <c r="G462" s="5"/>
      <c r="H462" s="47"/>
      <c r="I462" s="47"/>
      <c r="J462" s="28"/>
      <c r="K462" s="41"/>
      <c r="L462" s="5"/>
      <c r="M462" s="5"/>
      <c r="N462" s="47"/>
      <c r="O462" s="77"/>
      <c r="P462" s="5"/>
    </row>
    <row r="463" spans="2:16" s="3" customFormat="1" ht="11.25">
      <c r="B463" s="4"/>
      <c r="D463" s="1"/>
      <c r="E463" s="5"/>
      <c r="F463" s="5"/>
      <c r="G463" s="5"/>
      <c r="H463" s="47"/>
      <c r="I463" s="47"/>
      <c r="J463" s="28"/>
      <c r="K463" s="41"/>
      <c r="L463" s="5"/>
      <c r="M463" s="5"/>
      <c r="N463" s="47"/>
      <c r="O463" s="77"/>
      <c r="P463" s="5"/>
    </row>
    <row r="464" spans="2:16" s="3" customFormat="1" ht="11.25">
      <c r="B464" s="4"/>
      <c r="D464" s="1"/>
      <c r="E464" s="5"/>
      <c r="F464" s="5"/>
      <c r="G464" s="5"/>
      <c r="H464" s="47"/>
      <c r="I464" s="47"/>
      <c r="J464" s="28"/>
      <c r="K464" s="41"/>
      <c r="L464" s="5"/>
      <c r="M464" s="5"/>
      <c r="N464" s="47"/>
      <c r="O464" s="77"/>
      <c r="P464" s="5"/>
    </row>
    <row r="465" spans="2:16" s="3" customFormat="1" ht="11.25">
      <c r="B465" s="4"/>
      <c r="D465" s="1"/>
      <c r="E465" s="5"/>
      <c r="F465" s="5"/>
      <c r="G465" s="5"/>
      <c r="H465" s="47"/>
      <c r="I465" s="47"/>
      <c r="J465" s="28"/>
      <c r="K465" s="41"/>
      <c r="L465" s="5"/>
      <c r="M465" s="5"/>
      <c r="N465" s="47"/>
      <c r="O465" s="77"/>
      <c r="P465" s="5"/>
    </row>
    <row r="466" spans="2:16" s="3" customFormat="1" ht="11.25">
      <c r="B466" s="4"/>
      <c r="D466" s="1"/>
      <c r="E466" s="5"/>
      <c r="F466" s="5"/>
      <c r="G466" s="5"/>
      <c r="H466" s="47"/>
      <c r="I466" s="47"/>
      <c r="J466" s="28"/>
      <c r="K466" s="41"/>
      <c r="L466" s="5"/>
      <c r="M466" s="5"/>
      <c r="N466" s="47"/>
      <c r="O466" s="77"/>
      <c r="P466" s="5"/>
    </row>
    <row r="467" spans="2:16" s="3" customFormat="1" ht="11.25">
      <c r="B467" s="4"/>
      <c r="D467" s="1"/>
      <c r="E467" s="5"/>
      <c r="F467" s="5"/>
      <c r="G467" s="5"/>
      <c r="H467" s="47"/>
      <c r="I467" s="47"/>
      <c r="J467" s="28"/>
      <c r="K467" s="41"/>
      <c r="L467" s="5"/>
      <c r="M467" s="5"/>
      <c r="N467" s="47"/>
      <c r="O467" s="77"/>
      <c r="P467" s="5"/>
    </row>
    <row r="468" spans="2:16" s="3" customFormat="1" ht="11.25">
      <c r="B468" s="4"/>
      <c r="D468" s="1"/>
      <c r="E468" s="5"/>
      <c r="F468" s="5"/>
      <c r="G468" s="5"/>
      <c r="H468" s="47"/>
      <c r="I468" s="47"/>
      <c r="J468" s="28"/>
      <c r="K468" s="41"/>
      <c r="L468" s="5"/>
      <c r="M468" s="5"/>
      <c r="N468" s="47"/>
      <c r="O468" s="77"/>
      <c r="P468" s="5"/>
    </row>
    <row r="469" spans="2:16" s="3" customFormat="1" ht="11.25">
      <c r="B469" s="4"/>
      <c r="D469" s="1"/>
      <c r="E469" s="5"/>
      <c r="F469" s="5"/>
      <c r="G469" s="5"/>
      <c r="H469" s="47"/>
      <c r="I469" s="47"/>
      <c r="J469" s="28"/>
      <c r="K469" s="41"/>
      <c r="L469" s="5"/>
      <c r="M469" s="5"/>
      <c r="N469" s="47"/>
      <c r="O469" s="77"/>
      <c r="P469" s="5"/>
    </row>
    <row r="470" spans="2:16" s="3" customFormat="1" ht="11.25">
      <c r="B470" s="4"/>
      <c r="D470" s="1"/>
      <c r="E470" s="5"/>
      <c r="F470" s="5"/>
      <c r="G470" s="5"/>
      <c r="H470" s="47"/>
      <c r="I470" s="47"/>
      <c r="J470" s="28"/>
      <c r="K470" s="41"/>
      <c r="L470" s="5"/>
      <c r="M470" s="5"/>
      <c r="N470" s="47"/>
      <c r="O470" s="77"/>
      <c r="P470" s="5"/>
    </row>
    <row r="471" spans="2:16" s="3" customFormat="1" ht="11.25">
      <c r="B471" s="4"/>
      <c r="D471" s="1"/>
      <c r="E471" s="5"/>
      <c r="F471" s="5"/>
      <c r="G471" s="5"/>
      <c r="H471" s="47"/>
      <c r="I471" s="47"/>
      <c r="J471" s="28"/>
      <c r="K471" s="41"/>
      <c r="L471" s="5"/>
      <c r="M471" s="5"/>
      <c r="N471" s="47"/>
      <c r="O471" s="77"/>
      <c r="P471" s="5"/>
    </row>
    <row r="472" spans="2:16" s="3" customFormat="1" ht="11.25">
      <c r="B472" s="4"/>
      <c r="D472" s="1"/>
      <c r="E472" s="5"/>
      <c r="F472" s="5"/>
      <c r="G472" s="5"/>
      <c r="H472" s="47"/>
      <c r="I472" s="47"/>
      <c r="J472" s="28"/>
      <c r="K472" s="41"/>
      <c r="L472" s="5"/>
      <c r="M472" s="5"/>
      <c r="N472" s="47"/>
      <c r="O472" s="77"/>
      <c r="P472" s="5"/>
    </row>
    <row r="473" spans="2:16" s="3" customFormat="1" ht="11.25">
      <c r="B473" s="4"/>
      <c r="D473" s="1"/>
      <c r="E473" s="5"/>
      <c r="F473" s="5"/>
      <c r="G473" s="5"/>
      <c r="H473" s="47"/>
      <c r="I473" s="47"/>
      <c r="J473" s="28"/>
      <c r="K473" s="41"/>
      <c r="L473" s="5"/>
      <c r="M473" s="5"/>
      <c r="N473" s="47"/>
      <c r="O473" s="77"/>
      <c r="P473" s="5"/>
    </row>
    <row r="474" spans="2:16" s="3" customFormat="1" ht="11.25">
      <c r="B474" s="4"/>
      <c r="D474" s="1"/>
      <c r="E474" s="5"/>
      <c r="F474" s="5"/>
      <c r="G474" s="5"/>
      <c r="H474" s="47"/>
      <c r="I474" s="47"/>
      <c r="J474" s="28"/>
      <c r="K474" s="41"/>
      <c r="L474" s="5"/>
      <c r="M474" s="5"/>
      <c r="N474" s="47"/>
      <c r="O474" s="77"/>
      <c r="P474" s="5"/>
    </row>
    <row r="475" spans="2:16" s="3" customFormat="1" ht="11.25">
      <c r="B475" s="4"/>
      <c r="D475" s="1"/>
      <c r="E475" s="5"/>
      <c r="F475" s="5"/>
      <c r="G475" s="5"/>
      <c r="H475" s="47"/>
      <c r="I475" s="47"/>
      <c r="J475" s="28"/>
      <c r="K475" s="41"/>
      <c r="L475" s="5"/>
      <c r="M475" s="5"/>
      <c r="N475" s="47"/>
      <c r="O475" s="77"/>
      <c r="P475" s="5"/>
    </row>
    <row r="476" spans="2:16" s="3" customFormat="1" ht="11.25">
      <c r="B476" s="4"/>
      <c r="D476" s="1"/>
      <c r="E476" s="5"/>
      <c r="F476" s="5"/>
      <c r="G476" s="5"/>
      <c r="H476" s="47"/>
      <c r="I476" s="47"/>
      <c r="J476" s="28"/>
      <c r="K476" s="41"/>
      <c r="L476" s="5"/>
      <c r="M476" s="5"/>
      <c r="N476" s="47"/>
      <c r="O476" s="77"/>
      <c r="P476" s="5"/>
    </row>
    <row r="477" spans="2:16" s="3" customFormat="1" ht="11.25">
      <c r="B477" s="4"/>
      <c r="D477" s="1"/>
      <c r="E477" s="5"/>
      <c r="F477" s="5"/>
      <c r="G477" s="5"/>
      <c r="H477" s="47"/>
      <c r="I477" s="47"/>
      <c r="J477" s="28"/>
      <c r="K477" s="41"/>
      <c r="L477" s="5"/>
      <c r="M477" s="5"/>
      <c r="N477" s="47"/>
      <c r="O477" s="77"/>
      <c r="P477" s="5"/>
    </row>
    <row r="478" spans="2:16" s="3" customFormat="1" ht="11.25">
      <c r="B478" s="4"/>
      <c r="D478" s="1"/>
      <c r="E478" s="5"/>
      <c r="F478" s="5"/>
      <c r="G478" s="5"/>
      <c r="H478" s="47"/>
      <c r="I478" s="47"/>
      <c r="J478" s="28"/>
      <c r="K478" s="41"/>
      <c r="L478" s="5"/>
      <c r="M478" s="5"/>
      <c r="N478" s="47"/>
      <c r="O478" s="77"/>
      <c r="P478" s="5"/>
    </row>
    <row r="479" spans="2:16" s="3" customFormat="1" ht="11.25">
      <c r="B479" s="4"/>
      <c r="D479" s="1"/>
      <c r="E479" s="5"/>
      <c r="F479" s="5"/>
      <c r="G479" s="5"/>
      <c r="H479" s="47"/>
      <c r="I479" s="47"/>
      <c r="J479" s="28"/>
      <c r="K479" s="41"/>
      <c r="L479" s="5"/>
      <c r="M479" s="5"/>
      <c r="N479" s="47"/>
      <c r="O479" s="77"/>
      <c r="P479" s="5"/>
    </row>
    <row r="480" spans="2:16" s="3" customFormat="1" ht="11.25">
      <c r="B480" s="4"/>
      <c r="D480" s="1"/>
      <c r="E480" s="5"/>
      <c r="F480" s="5"/>
      <c r="G480" s="5"/>
      <c r="H480" s="47"/>
      <c r="I480" s="47"/>
      <c r="J480" s="28"/>
      <c r="K480" s="41"/>
      <c r="L480" s="5"/>
      <c r="M480" s="5"/>
      <c r="N480" s="47"/>
      <c r="O480" s="77"/>
      <c r="P480" s="5"/>
    </row>
    <row r="481" spans="2:16" s="3" customFormat="1" ht="11.25">
      <c r="B481" s="4"/>
      <c r="D481" s="1"/>
      <c r="E481" s="5"/>
      <c r="F481" s="5"/>
      <c r="G481" s="5"/>
      <c r="H481" s="47"/>
      <c r="I481" s="47"/>
      <c r="J481" s="28"/>
      <c r="K481" s="41"/>
      <c r="L481" s="5"/>
      <c r="M481" s="5"/>
      <c r="N481" s="47"/>
      <c r="O481" s="77"/>
      <c r="P481" s="5"/>
    </row>
    <row r="482" spans="2:16" s="3" customFormat="1" ht="11.25">
      <c r="B482" s="4"/>
      <c r="D482" s="1"/>
      <c r="E482" s="5"/>
      <c r="F482" s="5"/>
      <c r="G482" s="5"/>
      <c r="H482" s="47"/>
      <c r="I482" s="47"/>
      <c r="J482" s="28"/>
      <c r="K482" s="41"/>
      <c r="L482" s="5"/>
      <c r="M482" s="5"/>
      <c r="N482" s="47"/>
      <c r="O482" s="77"/>
      <c r="P482" s="5"/>
    </row>
    <row r="483" spans="2:16" s="3" customFormat="1" ht="11.25">
      <c r="B483" s="4"/>
      <c r="D483" s="1"/>
      <c r="E483" s="5"/>
      <c r="F483" s="5"/>
      <c r="G483" s="5"/>
      <c r="H483" s="47"/>
      <c r="I483" s="47"/>
      <c r="J483" s="28"/>
      <c r="K483" s="41"/>
      <c r="L483" s="5"/>
      <c r="M483" s="5"/>
      <c r="N483" s="47"/>
      <c r="O483" s="77"/>
      <c r="P483" s="5"/>
    </row>
    <row r="484" spans="2:16" s="3" customFormat="1" ht="11.25">
      <c r="B484" s="4"/>
      <c r="D484" s="1"/>
      <c r="E484" s="5"/>
      <c r="F484" s="5"/>
      <c r="G484" s="5"/>
      <c r="H484" s="47"/>
      <c r="I484" s="47"/>
      <c r="J484" s="28"/>
      <c r="K484" s="41"/>
      <c r="L484" s="5"/>
      <c r="M484" s="5"/>
      <c r="N484" s="47"/>
      <c r="O484" s="77"/>
      <c r="P484" s="5"/>
    </row>
    <row r="485" spans="2:16" s="3" customFormat="1" ht="11.25">
      <c r="B485" s="4"/>
      <c r="D485" s="1"/>
      <c r="E485" s="5"/>
      <c r="F485" s="5"/>
      <c r="G485" s="5"/>
      <c r="H485" s="47"/>
      <c r="I485" s="47"/>
      <c r="J485" s="28"/>
      <c r="K485" s="41"/>
      <c r="L485" s="5"/>
      <c r="M485" s="5"/>
      <c r="N485" s="47"/>
      <c r="O485" s="77"/>
      <c r="P485" s="5"/>
    </row>
    <row r="486" spans="2:16" s="3" customFormat="1" ht="11.25">
      <c r="B486" s="4"/>
      <c r="D486" s="1"/>
      <c r="E486" s="5"/>
      <c r="F486" s="5"/>
      <c r="G486" s="5"/>
      <c r="H486" s="47"/>
      <c r="I486" s="47"/>
      <c r="J486" s="28"/>
      <c r="K486" s="41"/>
      <c r="L486" s="5"/>
      <c r="M486" s="5"/>
      <c r="N486" s="47"/>
      <c r="O486" s="77"/>
      <c r="P486" s="5"/>
    </row>
    <row r="487" spans="2:16" s="3" customFormat="1" ht="11.25">
      <c r="B487" s="4"/>
      <c r="D487" s="1"/>
      <c r="E487" s="5"/>
      <c r="F487" s="5"/>
      <c r="G487" s="5"/>
      <c r="H487" s="47"/>
      <c r="I487" s="47"/>
      <c r="J487" s="28"/>
      <c r="K487" s="41"/>
      <c r="L487" s="5"/>
      <c r="M487" s="5"/>
      <c r="N487" s="47"/>
      <c r="O487" s="77"/>
      <c r="P487" s="5"/>
    </row>
    <row r="488" spans="2:16" s="3" customFormat="1" ht="11.25">
      <c r="B488" s="4"/>
      <c r="D488" s="1"/>
      <c r="E488" s="5"/>
      <c r="F488" s="5"/>
      <c r="G488" s="5"/>
      <c r="H488" s="47"/>
      <c r="I488" s="47"/>
      <c r="J488" s="28"/>
      <c r="K488" s="41"/>
      <c r="L488" s="5"/>
      <c r="M488" s="5"/>
      <c r="N488" s="47"/>
      <c r="O488" s="77"/>
      <c r="P488" s="5"/>
    </row>
    <row r="489" spans="2:16" s="3" customFormat="1" ht="11.25">
      <c r="B489" s="4"/>
      <c r="D489" s="1"/>
      <c r="E489" s="5"/>
      <c r="F489" s="5"/>
      <c r="G489" s="5"/>
      <c r="H489" s="47"/>
      <c r="I489" s="47"/>
      <c r="J489" s="28"/>
      <c r="K489" s="41"/>
      <c r="L489" s="5"/>
      <c r="M489" s="5"/>
      <c r="N489" s="47"/>
      <c r="O489" s="77"/>
      <c r="P489" s="5"/>
    </row>
    <row r="490" spans="2:16" s="3" customFormat="1" ht="11.25">
      <c r="B490" s="4"/>
      <c r="D490" s="1"/>
      <c r="E490" s="5"/>
      <c r="F490" s="5"/>
      <c r="G490" s="5"/>
      <c r="H490" s="47"/>
      <c r="I490" s="47"/>
      <c r="J490" s="28"/>
      <c r="K490" s="41"/>
      <c r="L490" s="5"/>
      <c r="M490" s="5"/>
      <c r="N490" s="47"/>
      <c r="O490" s="77"/>
      <c r="P490" s="5"/>
    </row>
    <row r="491" spans="2:16" s="3" customFormat="1" ht="11.25">
      <c r="B491" s="4"/>
      <c r="D491" s="1"/>
      <c r="E491" s="5"/>
      <c r="F491" s="5"/>
      <c r="G491" s="5"/>
      <c r="H491" s="47"/>
      <c r="I491" s="47"/>
      <c r="J491" s="28"/>
      <c r="K491" s="41"/>
      <c r="L491" s="5"/>
      <c r="M491" s="5"/>
      <c r="N491" s="47"/>
      <c r="O491" s="77"/>
      <c r="P491" s="5"/>
    </row>
    <row r="492" spans="2:16" s="3" customFormat="1" ht="11.25">
      <c r="B492" s="4"/>
      <c r="D492" s="1"/>
      <c r="E492" s="5"/>
      <c r="F492" s="5"/>
      <c r="G492" s="5"/>
      <c r="H492" s="47"/>
      <c r="I492" s="47"/>
      <c r="J492" s="28"/>
      <c r="K492" s="41"/>
      <c r="L492" s="5"/>
      <c r="M492" s="5"/>
      <c r="N492" s="47"/>
      <c r="O492" s="77"/>
      <c r="P492" s="5"/>
    </row>
    <row r="493" spans="2:16" s="3" customFormat="1" ht="11.25">
      <c r="B493" s="4"/>
      <c r="D493" s="1"/>
      <c r="E493" s="5"/>
      <c r="F493" s="5"/>
      <c r="G493" s="5"/>
      <c r="H493" s="47"/>
      <c r="I493" s="47"/>
      <c r="J493" s="28"/>
      <c r="K493" s="41"/>
      <c r="L493" s="5"/>
      <c r="M493" s="5"/>
      <c r="N493" s="47"/>
      <c r="O493" s="77"/>
      <c r="P493" s="5"/>
    </row>
    <row r="494" spans="2:16" s="3" customFormat="1" ht="11.25">
      <c r="B494" s="4"/>
      <c r="D494" s="1"/>
      <c r="E494" s="5"/>
      <c r="F494" s="5"/>
      <c r="G494" s="5"/>
      <c r="H494" s="47"/>
      <c r="I494" s="47"/>
      <c r="J494" s="28"/>
      <c r="K494" s="41"/>
      <c r="L494" s="5"/>
      <c r="M494" s="5"/>
      <c r="N494" s="47"/>
      <c r="O494" s="77"/>
      <c r="P494" s="5"/>
    </row>
    <row r="495" spans="2:16" s="3" customFormat="1" ht="11.25">
      <c r="B495" s="4"/>
      <c r="D495" s="1"/>
      <c r="E495" s="5"/>
      <c r="F495" s="5"/>
      <c r="G495" s="5"/>
      <c r="H495" s="47"/>
      <c r="I495" s="47"/>
      <c r="J495" s="28"/>
      <c r="K495" s="41"/>
      <c r="L495" s="5"/>
      <c r="M495" s="5"/>
      <c r="N495" s="47"/>
      <c r="O495" s="77"/>
      <c r="P495" s="5"/>
    </row>
    <row r="496" spans="2:16" s="3" customFormat="1" ht="11.25">
      <c r="B496" s="4"/>
      <c r="D496" s="1"/>
      <c r="E496" s="5"/>
      <c r="F496" s="5"/>
      <c r="G496" s="5"/>
      <c r="H496" s="47"/>
      <c r="I496" s="47"/>
      <c r="J496" s="28"/>
      <c r="K496" s="41"/>
      <c r="L496" s="5"/>
      <c r="M496" s="5"/>
      <c r="N496" s="47"/>
      <c r="O496" s="77"/>
      <c r="P496" s="5"/>
    </row>
    <row r="497" spans="2:16" s="3" customFormat="1" ht="11.25">
      <c r="B497" s="4"/>
      <c r="D497" s="1"/>
      <c r="E497" s="5"/>
      <c r="F497" s="5"/>
      <c r="G497" s="5"/>
      <c r="H497" s="47"/>
      <c r="I497" s="47"/>
      <c r="J497" s="28"/>
      <c r="K497" s="41"/>
      <c r="L497" s="5"/>
      <c r="M497" s="5"/>
      <c r="N497" s="47"/>
      <c r="O497" s="77"/>
      <c r="P497" s="5"/>
    </row>
    <row r="498" spans="2:16" s="3" customFormat="1" ht="11.25">
      <c r="B498" s="4"/>
      <c r="D498" s="1"/>
      <c r="E498" s="5"/>
      <c r="F498" s="5"/>
      <c r="G498" s="5"/>
      <c r="H498" s="47"/>
      <c r="I498" s="47"/>
      <c r="J498" s="28"/>
      <c r="K498" s="41"/>
      <c r="L498" s="5"/>
      <c r="M498" s="5"/>
      <c r="N498" s="47"/>
      <c r="O498" s="77"/>
      <c r="P498" s="5"/>
    </row>
    <row r="499" spans="2:16" s="3" customFormat="1" ht="11.25">
      <c r="B499" s="4"/>
      <c r="D499" s="1"/>
      <c r="E499" s="5"/>
      <c r="F499" s="5"/>
      <c r="G499" s="5"/>
      <c r="H499" s="47"/>
      <c r="I499" s="47"/>
      <c r="J499" s="28"/>
      <c r="K499" s="41"/>
      <c r="L499" s="5"/>
      <c r="M499" s="5"/>
      <c r="N499" s="47"/>
      <c r="O499" s="77"/>
      <c r="P499" s="5"/>
    </row>
    <row r="500" spans="2:16" s="3" customFormat="1" ht="11.25">
      <c r="B500" s="4"/>
      <c r="D500" s="1"/>
      <c r="E500" s="5"/>
      <c r="F500" s="5"/>
      <c r="G500" s="5"/>
      <c r="H500" s="47"/>
      <c r="I500" s="47"/>
      <c r="J500" s="28"/>
      <c r="K500" s="41"/>
      <c r="L500" s="5"/>
      <c r="M500" s="5"/>
      <c r="N500" s="47"/>
      <c r="O500" s="77"/>
      <c r="P500" s="5"/>
    </row>
    <row r="501" spans="2:16" s="3" customFormat="1" ht="11.25">
      <c r="B501" s="4"/>
      <c r="D501" s="1"/>
      <c r="E501" s="5"/>
      <c r="F501" s="5"/>
      <c r="G501" s="5"/>
      <c r="H501" s="47"/>
      <c r="I501" s="47"/>
      <c r="J501" s="28"/>
      <c r="K501" s="41"/>
      <c r="L501" s="5"/>
      <c r="M501" s="5"/>
      <c r="N501" s="47"/>
      <c r="O501" s="77"/>
      <c r="P501" s="5"/>
    </row>
    <row r="502" spans="2:16" s="3" customFormat="1" ht="11.25">
      <c r="B502" s="4"/>
      <c r="D502" s="1"/>
      <c r="E502" s="5"/>
      <c r="F502" s="5"/>
      <c r="G502" s="5"/>
      <c r="H502" s="47"/>
      <c r="I502" s="47"/>
      <c r="J502" s="28"/>
      <c r="K502" s="41"/>
      <c r="L502" s="5"/>
      <c r="M502" s="5"/>
      <c r="N502" s="47"/>
      <c r="O502" s="77"/>
      <c r="P502" s="5"/>
    </row>
    <row r="503" spans="2:16" s="3" customFormat="1" ht="11.25">
      <c r="B503" s="4"/>
      <c r="D503" s="1"/>
      <c r="E503" s="5"/>
      <c r="F503" s="5"/>
      <c r="G503" s="5"/>
      <c r="H503" s="47"/>
      <c r="I503" s="47"/>
      <c r="J503" s="28"/>
      <c r="K503" s="41"/>
      <c r="L503" s="5"/>
      <c r="M503" s="5"/>
      <c r="N503" s="47"/>
      <c r="O503" s="77"/>
      <c r="P503" s="5"/>
    </row>
    <row r="504" spans="2:16" s="3" customFormat="1" ht="11.25">
      <c r="B504" s="4"/>
      <c r="D504" s="1"/>
      <c r="E504" s="5"/>
      <c r="F504" s="5"/>
      <c r="G504" s="5"/>
      <c r="H504" s="47"/>
      <c r="I504" s="47"/>
      <c r="J504" s="28"/>
      <c r="K504" s="41"/>
      <c r="L504" s="5"/>
      <c r="M504" s="5"/>
      <c r="N504" s="47"/>
      <c r="O504" s="77"/>
      <c r="P504" s="5"/>
    </row>
    <row r="505" spans="2:16" s="3" customFormat="1" ht="11.25">
      <c r="B505" s="4"/>
      <c r="D505" s="1"/>
      <c r="E505" s="5"/>
      <c r="F505" s="5"/>
      <c r="G505" s="5"/>
      <c r="H505" s="47"/>
      <c r="I505" s="47"/>
      <c r="J505" s="28"/>
      <c r="K505" s="41"/>
      <c r="L505" s="5"/>
      <c r="M505" s="5"/>
      <c r="N505" s="47"/>
      <c r="O505" s="77"/>
      <c r="P505" s="5"/>
    </row>
    <row r="506" spans="2:16" s="3" customFormat="1" ht="11.25">
      <c r="B506" s="4"/>
      <c r="D506" s="1"/>
      <c r="E506" s="5"/>
      <c r="F506" s="5"/>
      <c r="G506" s="5"/>
      <c r="H506" s="47"/>
      <c r="I506" s="47"/>
      <c r="J506" s="28"/>
      <c r="K506" s="41"/>
      <c r="L506" s="5"/>
      <c r="M506" s="5"/>
      <c r="N506" s="47"/>
      <c r="O506" s="77"/>
      <c r="P506" s="5"/>
    </row>
    <row r="507" spans="2:16" s="3" customFormat="1" ht="11.25">
      <c r="B507" s="4"/>
      <c r="D507" s="1"/>
      <c r="E507" s="5"/>
      <c r="F507" s="5"/>
      <c r="G507" s="5"/>
      <c r="H507" s="47"/>
      <c r="I507" s="47"/>
      <c r="J507" s="28"/>
      <c r="K507" s="41"/>
      <c r="L507" s="5"/>
      <c r="M507" s="5"/>
      <c r="N507" s="47"/>
      <c r="O507" s="77"/>
      <c r="P507" s="5"/>
    </row>
    <row r="508" spans="2:16" s="3" customFormat="1" ht="11.25">
      <c r="B508" s="4"/>
      <c r="D508" s="1"/>
      <c r="E508" s="5"/>
      <c r="F508" s="5"/>
      <c r="G508" s="5"/>
      <c r="H508" s="47"/>
      <c r="I508" s="47"/>
      <c r="J508" s="28"/>
      <c r="K508" s="41"/>
      <c r="L508" s="5"/>
      <c r="M508" s="5"/>
      <c r="N508" s="47"/>
      <c r="O508" s="77"/>
      <c r="P508" s="5"/>
    </row>
    <row r="509" spans="2:16" s="3" customFormat="1" ht="11.25">
      <c r="B509" s="4"/>
      <c r="D509" s="1"/>
      <c r="E509" s="5"/>
      <c r="F509" s="5"/>
      <c r="G509" s="5"/>
      <c r="H509" s="47"/>
      <c r="I509" s="47"/>
      <c r="J509" s="28"/>
      <c r="K509" s="41"/>
      <c r="L509" s="5"/>
      <c r="M509" s="5"/>
      <c r="N509" s="47"/>
      <c r="O509" s="77"/>
      <c r="P509" s="5"/>
    </row>
    <row r="510" spans="2:16" s="3" customFormat="1" ht="11.25">
      <c r="B510" s="4"/>
      <c r="D510" s="1"/>
      <c r="E510" s="5"/>
      <c r="F510" s="5"/>
      <c r="G510" s="5"/>
      <c r="H510" s="47"/>
      <c r="I510" s="47"/>
      <c r="J510" s="28"/>
      <c r="K510" s="41"/>
      <c r="L510" s="5"/>
      <c r="M510" s="5"/>
      <c r="N510" s="47"/>
      <c r="O510" s="77"/>
      <c r="P510" s="5"/>
    </row>
    <row r="511" spans="2:16" s="3" customFormat="1" ht="11.25">
      <c r="B511" s="4"/>
      <c r="D511" s="1"/>
      <c r="E511" s="5"/>
      <c r="F511" s="5"/>
      <c r="G511" s="5"/>
      <c r="H511" s="47"/>
      <c r="I511" s="47"/>
      <c r="J511" s="28"/>
      <c r="K511" s="41"/>
      <c r="L511" s="5"/>
      <c r="M511" s="5"/>
      <c r="N511" s="47"/>
      <c r="O511" s="77"/>
      <c r="P511" s="5"/>
    </row>
    <row r="512" spans="2:16" s="3" customFormat="1" ht="11.25">
      <c r="B512" s="4"/>
      <c r="D512" s="1"/>
      <c r="E512" s="5"/>
      <c r="F512" s="5"/>
      <c r="G512" s="5"/>
      <c r="H512" s="47"/>
      <c r="I512" s="47"/>
      <c r="J512" s="28"/>
      <c r="K512" s="41"/>
      <c r="L512" s="5"/>
      <c r="M512" s="5"/>
      <c r="N512" s="47"/>
      <c r="O512" s="77"/>
      <c r="P512" s="5"/>
    </row>
    <row r="513" spans="2:16" s="3" customFormat="1" ht="11.25">
      <c r="B513" s="4"/>
      <c r="D513" s="1"/>
      <c r="E513" s="5"/>
      <c r="F513" s="5"/>
      <c r="G513" s="5"/>
      <c r="H513" s="47"/>
      <c r="I513" s="47"/>
      <c r="J513" s="28"/>
      <c r="K513" s="41"/>
      <c r="L513" s="5"/>
      <c r="M513" s="5"/>
      <c r="N513" s="47"/>
      <c r="O513" s="77"/>
      <c r="P513" s="5"/>
    </row>
    <row r="514" spans="2:16" s="3" customFormat="1" ht="11.25">
      <c r="B514" s="4"/>
      <c r="D514" s="1"/>
      <c r="E514" s="5"/>
      <c r="F514" s="5"/>
      <c r="G514" s="5"/>
      <c r="H514" s="47"/>
      <c r="I514" s="47"/>
      <c r="J514" s="28"/>
      <c r="K514" s="41"/>
      <c r="L514" s="5"/>
      <c r="M514" s="5"/>
      <c r="N514" s="47"/>
      <c r="O514" s="77"/>
      <c r="P514" s="5"/>
    </row>
    <row r="515" spans="2:16" s="3" customFormat="1" ht="11.25">
      <c r="B515" s="4"/>
      <c r="D515" s="1"/>
      <c r="E515" s="5"/>
      <c r="F515" s="5"/>
      <c r="G515" s="5"/>
      <c r="H515" s="47"/>
      <c r="I515" s="47"/>
      <c r="J515" s="28"/>
      <c r="K515" s="41"/>
      <c r="L515" s="5"/>
      <c r="M515" s="5"/>
      <c r="N515" s="47"/>
      <c r="O515" s="77"/>
      <c r="P515" s="5"/>
    </row>
    <row r="516" spans="2:16" s="3" customFormat="1" ht="11.25">
      <c r="B516" s="4"/>
      <c r="D516" s="1"/>
      <c r="E516" s="5"/>
      <c r="F516" s="5"/>
      <c r="G516" s="5"/>
      <c r="H516" s="47"/>
      <c r="I516" s="47"/>
      <c r="J516" s="28"/>
      <c r="K516" s="41"/>
      <c r="L516" s="5"/>
      <c r="M516" s="5"/>
      <c r="N516" s="47"/>
      <c r="O516" s="77"/>
      <c r="P516" s="5"/>
    </row>
    <row r="517" spans="2:16" s="3" customFormat="1" ht="11.25">
      <c r="B517" s="4"/>
      <c r="D517" s="1"/>
      <c r="E517" s="5"/>
      <c r="F517" s="5"/>
      <c r="G517" s="5"/>
      <c r="H517" s="47"/>
      <c r="I517" s="47"/>
      <c r="J517" s="28"/>
      <c r="K517" s="41"/>
      <c r="L517" s="5"/>
      <c r="M517" s="5"/>
      <c r="N517" s="47"/>
      <c r="O517" s="77"/>
      <c r="P517" s="5"/>
    </row>
    <row r="518" spans="2:16" s="3" customFormat="1" ht="11.25">
      <c r="B518" s="4"/>
      <c r="D518" s="1"/>
      <c r="E518" s="5"/>
      <c r="F518" s="5"/>
      <c r="G518" s="5"/>
      <c r="H518" s="47"/>
      <c r="I518" s="47"/>
      <c r="J518" s="28"/>
      <c r="K518" s="41"/>
      <c r="L518" s="5"/>
      <c r="M518" s="5"/>
      <c r="N518" s="47"/>
      <c r="O518" s="77"/>
      <c r="P518" s="5"/>
    </row>
    <row r="519" spans="2:16" s="3" customFormat="1" ht="11.25">
      <c r="B519" s="4"/>
      <c r="D519" s="1"/>
      <c r="E519" s="5"/>
      <c r="F519" s="5"/>
      <c r="G519" s="5"/>
      <c r="H519" s="47"/>
      <c r="I519" s="47"/>
      <c r="J519" s="28"/>
      <c r="K519" s="41"/>
      <c r="L519" s="5"/>
      <c r="M519" s="5"/>
      <c r="N519" s="47"/>
      <c r="O519" s="77"/>
      <c r="P519" s="5"/>
    </row>
    <row r="520" spans="2:16" s="3" customFormat="1" ht="11.25">
      <c r="B520" s="4"/>
      <c r="D520" s="1"/>
      <c r="E520" s="5"/>
      <c r="F520" s="5"/>
      <c r="G520" s="5"/>
      <c r="H520" s="47"/>
      <c r="I520" s="47"/>
      <c r="J520" s="28"/>
      <c r="K520" s="41"/>
      <c r="L520" s="5"/>
      <c r="M520" s="5"/>
      <c r="N520" s="47"/>
      <c r="O520" s="77"/>
      <c r="P520" s="5"/>
    </row>
    <row r="521" spans="2:16" s="3" customFormat="1" ht="11.25">
      <c r="B521" s="4"/>
      <c r="D521" s="1"/>
      <c r="E521" s="5"/>
      <c r="F521" s="5"/>
      <c r="G521" s="5"/>
      <c r="H521" s="47"/>
      <c r="I521" s="47"/>
      <c r="J521" s="28"/>
      <c r="K521" s="41"/>
      <c r="L521" s="5"/>
      <c r="M521" s="5"/>
      <c r="N521" s="47"/>
      <c r="O521" s="77"/>
      <c r="P521" s="5"/>
    </row>
    <row r="522" spans="2:16" s="3" customFormat="1" ht="11.25">
      <c r="B522" s="4"/>
      <c r="D522" s="1"/>
      <c r="E522" s="5"/>
      <c r="F522" s="5"/>
      <c r="G522" s="5"/>
      <c r="H522" s="47"/>
      <c r="I522" s="47"/>
      <c r="J522" s="28"/>
      <c r="K522" s="41"/>
      <c r="L522" s="5"/>
      <c r="M522" s="5"/>
      <c r="N522" s="47"/>
      <c r="O522" s="77"/>
      <c r="P522" s="5"/>
    </row>
    <row r="523" spans="2:16" s="3" customFormat="1" ht="11.25">
      <c r="B523" s="4"/>
      <c r="D523" s="1"/>
      <c r="E523" s="5"/>
      <c r="F523" s="5"/>
      <c r="G523" s="5"/>
      <c r="H523" s="47"/>
      <c r="I523" s="47"/>
      <c r="J523" s="28"/>
      <c r="K523" s="41"/>
      <c r="L523" s="5"/>
      <c r="M523" s="5"/>
      <c r="N523" s="47"/>
      <c r="O523" s="77"/>
      <c r="P523" s="5"/>
    </row>
    <row r="524" spans="2:16" s="3" customFormat="1" ht="11.25">
      <c r="B524" s="4"/>
      <c r="D524" s="1"/>
      <c r="E524" s="5"/>
      <c r="F524" s="5"/>
      <c r="G524" s="5"/>
      <c r="H524" s="47"/>
      <c r="I524" s="47"/>
      <c r="J524" s="28"/>
      <c r="K524" s="41"/>
      <c r="L524" s="5"/>
      <c r="M524" s="5"/>
      <c r="N524" s="47"/>
      <c r="O524" s="77"/>
      <c r="P524" s="5"/>
    </row>
    <row r="525" spans="2:16" s="3" customFormat="1" ht="11.25">
      <c r="B525" s="4"/>
      <c r="D525" s="1"/>
      <c r="E525" s="5"/>
      <c r="F525" s="5"/>
      <c r="G525" s="5"/>
      <c r="H525" s="47"/>
      <c r="I525" s="47"/>
      <c r="J525" s="28"/>
      <c r="K525" s="41"/>
      <c r="L525" s="5"/>
      <c r="M525" s="5"/>
      <c r="N525" s="47"/>
      <c r="O525" s="77"/>
      <c r="P525" s="5"/>
    </row>
    <row r="526" spans="2:16" s="3" customFormat="1" ht="11.25">
      <c r="B526" s="4"/>
      <c r="D526" s="1"/>
      <c r="E526" s="5"/>
      <c r="F526" s="5"/>
      <c r="G526" s="5"/>
      <c r="H526" s="47"/>
      <c r="I526" s="47"/>
      <c r="J526" s="28"/>
      <c r="K526" s="41"/>
      <c r="L526" s="5"/>
      <c r="M526" s="5"/>
      <c r="N526" s="47"/>
      <c r="O526" s="77"/>
      <c r="P526" s="5"/>
    </row>
    <row r="527" spans="2:16" s="3" customFormat="1" ht="11.25">
      <c r="B527" s="4"/>
      <c r="D527" s="1"/>
      <c r="E527" s="5"/>
      <c r="F527" s="5"/>
      <c r="G527" s="5"/>
      <c r="H527" s="47"/>
      <c r="I527" s="47"/>
      <c r="J527" s="28"/>
      <c r="K527" s="41"/>
      <c r="L527" s="5"/>
      <c r="M527" s="5"/>
      <c r="N527" s="47"/>
      <c r="O527" s="77"/>
      <c r="P527" s="5"/>
    </row>
    <row r="528" spans="2:16" s="3" customFormat="1" ht="11.25">
      <c r="B528" s="4"/>
      <c r="D528" s="1"/>
      <c r="E528" s="5"/>
      <c r="F528" s="5"/>
      <c r="G528" s="5"/>
      <c r="H528" s="47"/>
      <c r="I528" s="47"/>
      <c r="J528" s="28"/>
      <c r="K528" s="41"/>
      <c r="L528" s="5"/>
      <c r="M528" s="5"/>
      <c r="N528" s="47"/>
      <c r="O528" s="77"/>
      <c r="P528" s="5"/>
    </row>
    <row r="529" spans="2:16" s="3" customFormat="1" ht="11.25">
      <c r="B529" s="4"/>
      <c r="D529" s="1"/>
      <c r="E529" s="5"/>
      <c r="F529" s="5"/>
      <c r="G529" s="5"/>
      <c r="H529" s="47"/>
      <c r="I529" s="47"/>
      <c r="J529" s="28"/>
      <c r="K529" s="41"/>
      <c r="L529" s="5"/>
      <c r="M529" s="5"/>
      <c r="N529" s="47"/>
      <c r="O529" s="77"/>
      <c r="P529" s="5"/>
    </row>
    <row r="530" spans="2:16" s="3" customFormat="1" ht="11.25">
      <c r="B530" s="4"/>
      <c r="D530" s="1"/>
      <c r="E530" s="5"/>
      <c r="F530" s="5"/>
      <c r="G530" s="5"/>
      <c r="H530" s="47"/>
      <c r="I530" s="47"/>
      <c r="J530" s="28"/>
      <c r="K530" s="41"/>
      <c r="L530" s="5"/>
      <c r="M530" s="5"/>
      <c r="N530" s="47"/>
      <c r="O530" s="77"/>
      <c r="P530" s="5"/>
    </row>
    <row r="531" spans="2:16" s="3" customFormat="1" ht="11.25">
      <c r="B531" s="4"/>
      <c r="D531" s="1"/>
      <c r="E531" s="5"/>
      <c r="F531" s="5"/>
      <c r="G531" s="5"/>
      <c r="H531" s="47"/>
      <c r="I531" s="47"/>
      <c r="J531" s="28"/>
      <c r="K531" s="41"/>
      <c r="L531" s="5"/>
      <c r="M531" s="5"/>
      <c r="N531" s="47"/>
      <c r="O531" s="77"/>
      <c r="P531" s="5"/>
    </row>
    <row r="532" spans="2:16" s="3" customFormat="1" ht="11.25">
      <c r="B532" s="4"/>
      <c r="D532" s="1"/>
      <c r="E532" s="5"/>
      <c r="F532" s="5"/>
      <c r="G532" s="5"/>
      <c r="H532" s="47"/>
      <c r="I532" s="47"/>
      <c r="J532" s="28"/>
      <c r="K532" s="41"/>
      <c r="L532" s="5"/>
      <c r="M532" s="5"/>
      <c r="N532" s="47"/>
      <c r="O532" s="77"/>
      <c r="P532" s="5"/>
    </row>
    <row r="533" spans="2:16" s="3" customFormat="1" ht="11.25">
      <c r="B533" s="4"/>
      <c r="D533" s="1"/>
      <c r="E533" s="5"/>
      <c r="F533" s="5"/>
      <c r="G533" s="5"/>
      <c r="H533" s="47"/>
      <c r="I533" s="47"/>
      <c r="J533" s="28"/>
      <c r="K533" s="41"/>
      <c r="L533" s="5"/>
      <c r="M533" s="5"/>
      <c r="N533" s="47"/>
      <c r="O533" s="77"/>
      <c r="P533" s="5"/>
    </row>
    <row r="534" spans="2:16" s="3" customFormat="1" ht="11.25">
      <c r="B534" s="4"/>
      <c r="D534" s="1"/>
      <c r="E534" s="5"/>
      <c r="F534" s="5"/>
      <c r="G534" s="5"/>
      <c r="H534" s="47"/>
      <c r="I534" s="47"/>
      <c r="J534" s="28"/>
      <c r="K534" s="41"/>
      <c r="L534" s="5"/>
      <c r="M534" s="5"/>
      <c r="N534" s="47"/>
      <c r="O534" s="77"/>
      <c r="P534" s="5"/>
    </row>
    <row r="535" spans="2:16" s="3" customFormat="1" ht="11.25">
      <c r="B535" s="4"/>
      <c r="D535" s="1"/>
      <c r="E535" s="5"/>
      <c r="F535" s="5"/>
      <c r="G535" s="5"/>
      <c r="H535" s="47"/>
      <c r="I535" s="47"/>
      <c r="J535" s="28"/>
      <c r="K535" s="41"/>
      <c r="L535" s="5"/>
      <c r="M535" s="5"/>
      <c r="N535" s="47"/>
      <c r="O535" s="77"/>
      <c r="P535" s="5"/>
    </row>
    <row r="536" spans="2:16" s="3" customFormat="1" ht="11.25">
      <c r="B536" s="4"/>
      <c r="D536" s="1"/>
      <c r="E536" s="5"/>
      <c r="F536" s="5"/>
      <c r="G536" s="5"/>
      <c r="H536" s="47"/>
      <c r="I536" s="47"/>
      <c r="J536" s="28"/>
      <c r="K536" s="41"/>
      <c r="L536" s="5"/>
      <c r="M536" s="5"/>
      <c r="N536" s="47"/>
      <c r="O536" s="77"/>
      <c r="P536" s="5"/>
    </row>
    <row r="537" spans="2:16" s="3" customFormat="1" ht="11.25">
      <c r="B537" s="4"/>
      <c r="D537" s="1"/>
      <c r="E537" s="5"/>
      <c r="F537" s="5"/>
      <c r="G537" s="5"/>
      <c r="H537" s="47"/>
      <c r="I537" s="47"/>
      <c r="J537" s="28"/>
      <c r="K537" s="41"/>
      <c r="L537" s="5"/>
      <c r="M537" s="5"/>
      <c r="N537" s="47"/>
      <c r="O537" s="77"/>
      <c r="P537" s="5"/>
    </row>
    <row r="538" spans="2:16" s="3" customFormat="1" ht="11.25">
      <c r="B538" s="4"/>
      <c r="D538" s="1"/>
      <c r="E538" s="5"/>
      <c r="F538" s="5"/>
      <c r="G538" s="5"/>
      <c r="H538" s="47"/>
      <c r="I538" s="47"/>
      <c r="J538" s="28"/>
      <c r="K538" s="41"/>
      <c r="L538" s="5"/>
      <c r="M538" s="5"/>
      <c r="N538" s="47"/>
      <c r="O538" s="77"/>
      <c r="P538" s="5"/>
    </row>
    <row r="539" spans="2:16" s="3" customFormat="1" ht="11.25">
      <c r="B539" s="4"/>
      <c r="D539" s="1"/>
      <c r="E539" s="5"/>
      <c r="F539" s="5"/>
      <c r="G539" s="5"/>
      <c r="H539" s="47"/>
      <c r="I539" s="47"/>
      <c r="J539" s="28"/>
      <c r="K539" s="41"/>
      <c r="L539" s="5"/>
      <c r="M539" s="5"/>
      <c r="N539" s="47"/>
      <c r="O539" s="77"/>
      <c r="P539" s="5"/>
    </row>
    <row r="540" spans="2:16" s="3" customFormat="1" ht="11.25">
      <c r="B540" s="4"/>
      <c r="D540" s="1"/>
      <c r="E540" s="5"/>
      <c r="F540" s="5"/>
      <c r="G540" s="5"/>
      <c r="H540" s="47"/>
      <c r="I540" s="47"/>
      <c r="J540" s="28"/>
      <c r="K540" s="41"/>
      <c r="L540" s="5"/>
      <c r="M540" s="5"/>
      <c r="N540" s="47"/>
      <c r="O540" s="77"/>
      <c r="P540" s="5"/>
    </row>
    <row r="541" spans="2:16" s="3" customFormat="1" ht="11.25">
      <c r="B541" s="4"/>
      <c r="D541" s="1"/>
      <c r="E541" s="5"/>
      <c r="F541" s="5"/>
      <c r="G541" s="5"/>
      <c r="H541" s="47"/>
      <c r="I541" s="47"/>
      <c r="J541" s="28"/>
      <c r="K541" s="41"/>
      <c r="L541" s="5"/>
      <c r="M541" s="5"/>
      <c r="N541" s="47"/>
      <c r="O541" s="77"/>
      <c r="P541" s="5"/>
    </row>
    <row r="542" spans="2:16" s="3" customFormat="1" ht="11.25">
      <c r="B542" s="4"/>
      <c r="D542" s="1"/>
      <c r="E542" s="5"/>
      <c r="F542" s="5"/>
      <c r="G542" s="5"/>
      <c r="H542" s="47"/>
      <c r="I542" s="47"/>
      <c r="J542" s="28"/>
      <c r="K542" s="41"/>
      <c r="L542" s="5"/>
      <c r="M542" s="5"/>
      <c r="N542" s="47"/>
      <c r="O542" s="77"/>
      <c r="P542" s="5"/>
    </row>
    <row r="543" spans="2:16" s="3" customFormat="1" ht="11.25">
      <c r="B543" s="4"/>
      <c r="D543" s="1"/>
      <c r="E543" s="5"/>
      <c r="F543" s="5"/>
      <c r="G543" s="5"/>
      <c r="H543" s="47"/>
      <c r="I543" s="47"/>
      <c r="J543" s="28"/>
      <c r="K543" s="41"/>
      <c r="L543" s="5"/>
      <c r="M543" s="5"/>
      <c r="N543" s="47"/>
      <c r="O543" s="77"/>
      <c r="P543" s="5"/>
    </row>
    <row r="544" spans="2:16" s="3" customFormat="1" ht="11.25">
      <c r="B544" s="4"/>
      <c r="D544" s="1"/>
      <c r="E544" s="5"/>
      <c r="F544" s="5"/>
      <c r="G544" s="5"/>
      <c r="H544" s="47"/>
      <c r="I544" s="47"/>
      <c r="J544" s="28"/>
      <c r="K544" s="41"/>
      <c r="L544" s="5"/>
      <c r="M544" s="5"/>
      <c r="N544" s="47"/>
      <c r="O544" s="77"/>
      <c r="P544" s="5"/>
    </row>
    <row r="545" spans="2:16" s="3" customFormat="1" ht="11.25">
      <c r="B545" s="4"/>
      <c r="D545" s="1"/>
      <c r="E545" s="5"/>
      <c r="F545" s="5"/>
      <c r="G545" s="5"/>
      <c r="H545" s="47"/>
      <c r="I545" s="47"/>
      <c r="J545" s="28"/>
      <c r="K545" s="41"/>
      <c r="L545" s="5"/>
      <c r="M545" s="5"/>
      <c r="N545" s="47"/>
      <c r="O545" s="77"/>
      <c r="P545" s="5"/>
    </row>
    <row r="546" spans="2:16" s="3" customFormat="1" ht="11.25">
      <c r="B546" s="4"/>
      <c r="D546" s="1"/>
      <c r="E546" s="5"/>
      <c r="F546" s="5"/>
      <c r="G546" s="5"/>
      <c r="H546" s="47"/>
      <c r="I546" s="47"/>
      <c r="J546" s="28"/>
      <c r="K546" s="41"/>
      <c r="L546" s="5"/>
      <c r="M546" s="5"/>
      <c r="N546" s="47"/>
      <c r="O546" s="77"/>
      <c r="P546" s="5"/>
    </row>
    <row r="547" spans="2:16" s="3" customFormat="1" ht="11.25">
      <c r="B547" s="4"/>
      <c r="D547" s="1"/>
      <c r="E547" s="5"/>
      <c r="F547" s="5"/>
      <c r="G547" s="5"/>
      <c r="H547" s="47"/>
      <c r="I547" s="47"/>
      <c r="J547" s="28"/>
      <c r="K547" s="41"/>
      <c r="L547" s="5"/>
      <c r="M547" s="5"/>
      <c r="N547" s="47"/>
      <c r="O547" s="77"/>
      <c r="P547" s="5"/>
    </row>
    <row r="548" spans="2:16" s="3" customFormat="1" ht="11.25">
      <c r="B548" s="4"/>
      <c r="D548" s="1"/>
      <c r="E548" s="5"/>
      <c r="F548" s="5"/>
      <c r="G548" s="5"/>
      <c r="H548" s="47"/>
      <c r="I548" s="47"/>
      <c r="J548" s="28"/>
      <c r="K548" s="41"/>
      <c r="L548" s="5"/>
      <c r="M548" s="5"/>
      <c r="N548" s="47"/>
      <c r="O548" s="77"/>
      <c r="P548" s="5"/>
    </row>
    <row r="549" spans="2:16" s="3" customFormat="1" ht="11.25">
      <c r="B549" s="4"/>
      <c r="D549" s="1"/>
      <c r="E549" s="5"/>
      <c r="F549" s="5"/>
      <c r="G549" s="5"/>
      <c r="H549" s="47"/>
      <c r="I549" s="47"/>
      <c r="J549" s="28"/>
      <c r="K549" s="41"/>
      <c r="L549" s="5"/>
      <c r="M549" s="5"/>
      <c r="N549" s="47"/>
      <c r="O549" s="77"/>
      <c r="P549" s="5"/>
    </row>
    <row r="550" spans="2:16" s="3" customFormat="1" ht="11.25">
      <c r="B550" s="4"/>
      <c r="D550" s="1"/>
      <c r="E550" s="5"/>
      <c r="F550" s="5"/>
      <c r="G550" s="5"/>
      <c r="H550" s="47"/>
      <c r="I550" s="47"/>
      <c r="J550" s="28"/>
      <c r="K550" s="41"/>
      <c r="L550" s="5"/>
      <c r="M550" s="5"/>
      <c r="N550" s="47"/>
      <c r="O550" s="77"/>
      <c r="P550" s="5"/>
    </row>
    <row r="551" spans="2:16" s="3" customFormat="1" ht="11.25">
      <c r="B551" s="4"/>
      <c r="D551" s="1"/>
      <c r="E551" s="5"/>
      <c r="F551" s="5"/>
      <c r="G551" s="5"/>
      <c r="H551" s="47"/>
      <c r="I551" s="47"/>
      <c r="J551" s="28"/>
      <c r="K551" s="41"/>
      <c r="L551" s="5"/>
      <c r="M551" s="5"/>
      <c r="N551" s="47"/>
      <c r="O551" s="77"/>
      <c r="P551" s="5"/>
    </row>
    <row r="552" spans="2:16" s="3" customFormat="1" ht="11.25">
      <c r="B552" s="4"/>
      <c r="D552" s="1"/>
      <c r="E552" s="5"/>
      <c r="F552" s="5"/>
      <c r="G552" s="5"/>
      <c r="H552" s="47"/>
      <c r="I552" s="47"/>
      <c r="J552" s="28"/>
      <c r="K552" s="41"/>
      <c r="L552" s="5"/>
      <c r="M552" s="5"/>
      <c r="N552" s="47"/>
      <c r="O552" s="77"/>
      <c r="P552" s="5"/>
    </row>
    <row r="553" spans="2:16" s="3" customFormat="1" ht="11.25">
      <c r="B553" s="4"/>
      <c r="D553" s="1"/>
      <c r="E553" s="5"/>
      <c r="F553" s="5"/>
      <c r="G553" s="5"/>
      <c r="H553" s="47"/>
      <c r="I553" s="47"/>
      <c r="J553" s="28"/>
      <c r="K553" s="41"/>
      <c r="L553" s="5"/>
      <c r="M553" s="5"/>
      <c r="N553" s="47"/>
      <c r="O553" s="77"/>
      <c r="P553" s="5"/>
    </row>
    <row r="554" spans="2:16" s="3" customFormat="1" ht="11.25">
      <c r="B554" s="4"/>
      <c r="D554" s="1"/>
      <c r="E554" s="5"/>
      <c r="F554" s="5"/>
      <c r="G554" s="5"/>
      <c r="H554" s="47"/>
      <c r="I554" s="47"/>
      <c r="J554" s="28"/>
      <c r="K554" s="41"/>
      <c r="L554" s="5"/>
      <c r="M554" s="5"/>
      <c r="N554" s="47"/>
      <c r="O554" s="77"/>
      <c r="P554" s="5"/>
    </row>
    <row r="555" spans="2:16" s="3" customFormat="1" ht="11.25">
      <c r="B555" s="4"/>
      <c r="D555" s="1"/>
      <c r="E555" s="5"/>
      <c r="F555" s="5"/>
      <c r="G555" s="5"/>
      <c r="H555" s="47"/>
      <c r="I555" s="47"/>
      <c r="J555" s="28"/>
      <c r="K555" s="41"/>
      <c r="L555" s="5"/>
      <c r="M555" s="5"/>
      <c r="N555" s="47"/>
      <c r="O555" s="77"/>
      <c r="P555" s="5"/>
    </row>
    <row r="556" spans="2:16" s="3" customFormat="1" ht="11.25">
      <c r="B556" s="4"/>
      <c r="D556" s="1"/>
      <c r="E556" s="5"/>
      <c r="F556" s="5"/>
      <c r="G556" s="5"/>
      <c r="H556" s="47"/>
      <c r="I556" s="47"/>
      <c r="J556" s="28"/>
      <c r="K556" s="41"/>
      <c r="L556" s="5"/>
      <c r="M556" s="5"/>
      <c r="N556" s="47"/>
      <c r="O556" s="77"/>
      <c r="P556" s="5"/>
    </row>
    <row r="557" spans="2:16" s="3" customFormat="1" ht="11.25">
      <c r="B557" s="4"/>
      <c r="D557" s="1"/>
      <c r="E557" s="5"/>
      <c r="F557" s="5"/>
      <c r="G557" s="5"/>
      <c r="H557" s="47"/>
      <c r="I557" s="47"/>
      <c r="J557" s="28"/>
      <c r="K557" s="41"/>
      <c r="L557" s="5"/>
      <c r="M557" s="5"/>
      <c r="N557" s="47"/>
      <c r="O557" s="77"/>
      <c r="P557" s="5"/>
    </row>
    <row r="558" spans="2:16" s="3" customFormat="1" ht="11.25">
      <c r="B558" s="4"/>
      <c r="D558" s="1"/>
      <c r="E558" s="5"/>
      <c r="F558" s="5"/>
      <c r="G558" s="5"/>
      <c r="H558" s="47"/>
      <c r="I558" s="47"/>
      <c r="J558" s="28"/>
      <c r="K558" s="41"/>
      <c r="L558" s="5"/>
      <c r="M558" s="5"/>
      <c r="N558" s="47"/>
      <c r="O558" s="77"/>
      <c r="P558" s="5"/>
    </row>
    <row r="559" spans="2:16" s="3" customFormat="1" ht="11.25">
      <c r="B559" s="4"/>
      <c r="D559" s="1"/>
      <c r="E559" s="5"/>
      <c r="F559" s="5"/>
      <c r="G559" s="5"/>
      <c r="H559" s="47"/>
      <c r="I559" s="47"/>
      <c r="J559" s="28"/>
      <c r="K559" s="41"/>
      <c r="L559" s="5"/>
      <c r="M559" s="5"/>
      <c r="N559" s="47"/>
      <c r="O559" s="77"/>
      <c r="P559" s="5"/>
    </row>
    <row r="560" spans="2:16" s="3" customFormat="1" ht="11.25">
      <c r="B560" s="4"/>
      <c r="D560" s="1"/>
      <c r="E560" s="5"/>
      <c r="F560" s="5"/>
      <c r="G560" s="5"/>
      <c r="H560" s="47"/>
      <c r="I560" s="47"/>
      <c r="J560" s="28"/>
      <c r="K560" s="41"/>
      <c r="L560" s="5"/>
      <c r="M560" s="5"/>
      <c r="N560" s="47"/>
      <c r="O560" s="77"/>
      <c r="P560" s="5"/>
    </row>
    <row r="561" spans="2:16" s="3" customFormat="1" ht="11.25">
      <c r="B561" s="4"/>
      <c r="D561" s="1"/>
      <c r="E561" s="5"/>
      <c r="F561" s="5"/>
      <c r="G561" s="5"/>
      <c r="H561" s="47"/>
      <c r="I561" s="47"/>
      <c r="J561" s="28"/>
      <c r="K561" s="41"/>
      <c r="L561" s="5"/>
      <c r="M561" s="5"/>
      <c r="N561" s="47"/>
      <c r="O561" s="77"/>
      <c r="P561" s="5"/>
    </row>
    <row r="562" spans="2:16" s="3" customFormat="1" ht="11.25">
      <c r="B562" s="4"/>
      <c r="D562" s="1"/>
      <c r="E562" s="5"/>
      <c r="F562" s="5"/>
      <c r="G562" s="5"/>
      <c r="H562" s="47"/>
      <c r="I562" s="47"/>
      <c r="J562" s="28"/>
      <c r="K562" s="41"/>
      <c r="L562" s="5"/>
      <c r="M562" s="5"/>
      <c r="N562" s="47"/>
      <c r="O562" s="77"/>
      <c r="P562" s="5"/>
    </row>
    <row r="563" spans="2:16" s="3" customFormat="1" ht="11.25">
      <c r="B563" s="4"/>
      <c r="D563" s="1"/>
      <c r="E563" s="5"/>
      <c r="F563" s="5"/>
      <c r="G563" s="5"/>
      <c r="H563" s="47"/>
      <c r="I563" s="47"/>
      <c r="J563" s="28"/>
      <c r="K563" s="41"/>
      <c r="L563" s="5"/>
      <c r="M563" s="5"/>
      <c r="N563" s="47"/>
      <c r="O563" s="77"/>
      <c r="P563" s="5"/>
    </row>
    <row r="564" spans="2:16" s="3" customFormat="1" ht="11.25">
      <c r="B564" s="4"/>
      <c r="D564" s="1"/>
      <c r="E564" s="5"/>
      <c r="F564" s="5"/>
      <c r="G564" s="5"/>
      <c r="H564" s="47"/>
      <c r="I564" s="47"/>
      <c r="J564" s="28"/>
      <c r="K564" s="41"/>
      <c r="L564" s="5"/>
      <c r="M564" s="5"/>
      <c r="N564" s="47"/>
      <c r="O564" s="77"/>
      <c r="P564" s="5"/>
    </row>
    <row r="565" spans="2:16" s="3" customFormat="1" ht="11.25">
      <c r="B565" s="4"/>
      <c r="D565" s="1"/>
      <c r="E565" s="5"/>
      <c r="F565" s="5"/>
      <c r="G565" s="5"/>
      <c r="H565" s="47"/>
      <c r="I565" s="47"/>
      <c r="J565" s="28"/>
      <c r="K565" s="41"/>
      <c r="L565" s="5"/>
      <c r="M565" s="5"/>
      <c r="N565" s="47"/>
      <c r="O565" s="77"/>
      <c r="P565" s="5"/>
    </row>
    <row r="566" spans="2:16" s="3" customFormat="1" ht="11.25">
      <c r="B566" s="4"/>
      <c r="D566" s="1"/>
      <c r="E566" s="5"/>
      <c r="F566" s="5"/>
      <c r="G566" s="5"/>
      <c r="H566" s="47"/>
      <c r="I566" s="47"/>
      <c r="J566" s="28"/>
      <c r="K566" s="41"/>
      <c r="L566" s="5"/>
      <c r="M566" s="5"/>
      <c r="N566" s="47"/>
      <c r="O566" s="77"/>
      <c r="P566" s="5"/>
    </row>
    <row r="567" spans="2:16" s="3" customFormat="1" ht="11.25">
      <c r="B567" s="4"/>
      <c r="D567" s="1"/>
      <c r="E567" s="5"/>
      <c r="F567" s="5"/>
      <c r="G567" s="5"/>
      <c r="H567" s="47"/>
      <c r="I567" s="47"/>
      <c r="J567" s="28"/>
      <c r="K567" s="41"/>
      <c r="L567" s="5"/>
      <c r="M567" s="5"/>
      <c r="N567" s="47"/>
      <c r="O567" s="77"/>
      <c r="P567" s="5"/>
    </row>
    <row r="568" spans="2:16" s="3" customFormat="1" ht="11.25">
      <c r="B568" s="4"/>
      <c r="D568" s="1"/>
      <c r="E568" s="5"/>
      <c r="F568" s="5"/>
      <c r="G568" s="5"/>
      <c r="H568" s="47"/>
      <c r="I568" s="47"/>
      <c r="J568" s="28"/>
      <c r="K568" s="41"/>
      <c r="L568" s="5"/>
      <c r="M568" s="5"/>
      <c r="N568" s="47"/>
      <c r="O568" s="77"/>
      <c r="P568" s="5"/>
    </row>
    <row r="569" spans="2:16" s="3" customFormat="1" ht="11.25">
      <c r="B569" s="4"/>
      <c r="D569" s="1"/>
      <c r="E569" s="5"/>
      <c r="F569" s="5"/>
      <c r="G569" s="5"/>
      <c r="H569" s="47"/>
      <c r="I569" s="47"/>
      <c r="J569" s="28"/>
      <c r="K569" s="41"/>
      <c r="L569" s="5"/>
      <c r="M569" s="5"/>
      <c r="N569" s="47"/>
      <c r="O569" s="77"/>
      <c r="P569" s="5"/>
    </row>
    <row r="570" spans="2:16" s="3" customFormat="1" ht="11.25">
      <c r="B570" s="4"/>
      <c r="D570" s="1"/>
      <c r="E570" s="5"/>
      <c r="F570" s="5"/>
      <c r="G570" s="5"/>
      <c r="H570" s="47"/>
      <c r="I570" s="47"/>
      <c r="J570" s="28"/>
      <c r="K570" s="41"/>
      <c r="L570" s="5"/>
      <c r="M570" s="5"/>
      <c r="N570" s="47"/>
      <c r="O570" s="77"/>
      <c r="P570" s="5"/>
    </row>
    <row r="571" spans="2:16" s="3" customFormat="1" ht="11.25">
      <c r="B571" s="4"/>
      <c r="D571" s="1"/>
      <c r="E571" s="5"/>
      <c r="F571" s="5"/>
      <c r="G571" s="5"/>
      <c r="H571" s="47"/>
      <c r="I571" s="47"/>
      <c r="J571" s="28"/>
      <c r="K571" s="41"/>
      <c r="L571" s="5"/>
      <c r="M571" s="5"/>
      <c r="N571" s="47"/>
      <c r="O571" s="77"/>
      <c r="P571" s="5"/>
    </row>
    <row r="572" spans="2:16" s="3" customFormat="1" ht="11.25">
      <c r="B572" s="4"/>
      <c r="D572" s="1"/>
      <c r="E572" s="5"/>
      <c r="F572" s="5"/>
      <c r="G572" s="5"/>
      <c r="H572" s="47"/>
      <c r="I572" s="47"/>
      <c r="J572" s="28"/>
      <c r="K572" s="41"/>
      <c r="L572" s="5"/>
      <c r="M572" s="5"/>
      <c r="N572" s="47"/>
      <c r="O572" s="77"/>
      <c r="P572" s="5"/>
    </row>
    <row r="573" spans="2:16" s="3" customFormat="1" ht="11.25">
      <c r="B573" s="4"/>
      <c r="D573" s="1"/>
      <c r="E573" s="5"/>
      <c r="F573" s="5"/>
      <c r="G573" s="5"/>
      <c r="H573" s="47"/>
      <c r="I573" s="47"/>
      <c r="J573" s="28"/>
      <c r="K573" s="41"/>
      <c r="L573" s="5"/>
      <c r="M573" s="5"/>
      <c r="N573" s="47"/>
      <c r="O573" s="77"/>
      <c r="P573" s="5"/>
    </row>
    <row r="574" spans="2:16" s="3" customFormat="1" ht="11.25">
      <c r="B574" s="4"/>
      <c r="D574" s="1"/>
      <c r="E574" s="5"/>
      <c r="F574" s="5"/>
      <c r="G574" s="5"/>
      <c r="H574" s="47"/>
      <c r="I574" s="47"/>
      <c r="J574" s="28"/>
      <c r="K574" s="41"/>
      <c r="L574" s="5"/>
      <c r="M574" s="5"/>
      <c r="N574" s="47"/>
      <c r="O574" s="77"/>
      <c r="P574" s="5"/>
    </row>
    <row r="575" spans="2:16" s="3" customFormat="1" ht="11.25">
      <c r="B575" s="4"/>
      <c r="D575" s="1"/>
      <c r="E575" s="5"/>
      <c r="F575" s="5"/>
      <c r="G575" s="5"/>
      <c r="H575" s="47"/>
      <c r="I575" s="47"/>
      <c r="J575" s="28"/>
      <c r="K575" s="41"/>
      <c r="L575" s="5"/>
      <c r="M575" s="5"/>
      <c r="N575" s="47"/>
      <c r="O575" s="77"/>
      <c r="P575" s="5"/>
    </row>
    <row r="576" spans="2:16" s="3" customFormat="1" ht="11.25">
      <c r="B576" s="4"/>
      <c r="D576" s="1"/>
      <c r="E576" s="5"/>
      <c r="F576" s="5"/>
      <c r="G576" s="5"/>
      <c r="H576" s="47"/>
      <c r="I576" s="47"/>
      <c r="J576" s="28"/>
      <c r="K576" s="41"/>
      <c r="L576" s="5"/>
      <c r="M576" s="5"/>
      <c r="N576" s="47"/>
      <c r="O576" s="77"/>
      <c r="P576" s="5"/>
    </row>
    <row r="577" spans="2:16" s="3" customFormat="1" ht="11.25">
      <c r="B577" s="4"/>
      <c r="D577" s="1"/>
      <c r="E577" s="5"/>
      <c r="F577" s="5"/>
      <c r="G577" s="5"/>
      <c r="H577" s="47"/>
      <c r="I577" s="47"/>
      <c r="J577" s="28"/>
      <c r="K577" s="41"/>
      <c r="L577" s="5"/>
      <c r="M577" s="5"/>
      <c r="N577" s="47"/>
      <c r="O577" s="77"/>
      <c r="P577" s="5"/>
    </row>
    <row r="578" spans="2:16" s="3" customFormat="1" ht="11.25">
      <c r="B578" s="4"/>
      <c r="D578" s="1"/>
      <c r="E578" s="5"/>
      <c r="F578" s="5"/>
      <c r="G578" s="5"/>
      <c r="H578" s="47"/>
      <c r="I578" s="47"/>
      <c r="J578" s="28"/>
      <c r="K578" s="41"/>
      <c r="L578" s="5"/>
      <c r="M578" s="5"/>
      <c r="N578" s="47"/>
      <c r="O578" s="77"/>
      <c r="P578" s="5"/>
    </row>
    <row r="579" spans="2:16" s="3" customFormat="1" ht="11.25">
      <c r="B579" s="4"/>
      <c r="D579" s="1"/>
      <c r="E579" s="5"/>
      <c r="F579" s="5"/>
      <c r="G579" s="5"/>
      <c r="H579" s="47"/>
      <c r="I579" s="47"/>
      <c r="J579" s="28"/>
      <c r="K579" s="41"/>
      <c r="L579" s="5"/>
      <c r="M579" s="5"/>
      <c r="N579" s="47"/>
      <c r="O579" s="77"/>
      <c r="P579" s="5"/>
    </row>
    <row r="580" spans="2:16" s="3" customFormat="1" ht="11.25">
      <c r="B580" s="4"/>
      <c r="D580" s="1"/>
      <c r="E580" s="5"/>
      <c r="F580" s="5"/>
      <c r="G580" s="5"/>
      <c r="H580" s="47"/>
      <c r="I580" s="47"/>
      <c r="J580" s="28"/>
      <c r="K580" s="41"/>
      <c r="L580" s="5"/>
      <c r="M580" s="5"/>
      <c r="N580" s="47"/>
      <c r="O580" s="77"/>
      <c r="P580" s="5"/>
    </row>
    <row r="581" spans="2:16" s="3" customFormat="1" ht="11.25">
      <c r="B581" s="4"/>
      <c r="D581" s="1"/>
      <c r="E581" s="5"/>
      <c r="F581" s="5"/>
      <c r="G581" s="5"/>
      <c r="H581" s="47"/>
      <c r="I581" s="47"/>
      <c r="J581" s="28"/>
      <c r="K581" s="41"/>
      <c r="L581" s="5"/>
      <c r="M581" s="5"/>
      <c r="N581" s="47"/>
      <c r="O581" s="77"/>
      <c r="P581" s="5"/>
    </row>
    <row r="582" spans="2:16" s="3" customFormat="1" ht="11.25">
      <c r="B582" s="4"/>
      <c r="D582" s="1"/>
      <c r="E582" s="5"/>
      <c r="F582" s="5"/>
      <c r="G582" s="5"/>
      <c r="H582" s="47"/>
      <c r="I582" s="47"/>
      <c r="J582" s="28"/>
      <c r="K582" s="41"/>
      <c r="L582" s="5"/>
      <c r="M582" s="5"/>
      <c r="N582" s="47"/>
      <c r="O582" s="77"/>
      <c r="P582" s="5"/>
    </row>
    <row r="583" spans="2:16" s="3" customFormat="1" ht="11.25">
      <c r="B583" s="4"/>
      <c r="D583" s="1"/>
      <c r="E583" s="5"/>
      <c r="F583" s="5"/>
      <c r="G583" s="5"/>
      <c r="H583" s="47"/>
      <c r="I583" s="47"/>
      <c r="J583" s="28"/>
      <c r="K583" s="41"/>
      <c r="L583" s="5"/>
      <c r="M583" s="5"/>
      <c r="N583" s="47"/>
      <c r="O583" s="77"/>
      <c r="P583" s="5"/>
    </row>
    <row r="584" spans="2:16" s="3" customFormat="1" ht="11.25">
      <c r="B584" s="4"/>
      <c r="D584" s="1"/>
      <c r="E584" s="5"/>
      <c r="F584" s="5"/>
      <c r="G584" s="5"/>
      <c r="H584" s="47"/>
      <c r="I584" s="47"/>
      <c r="J584" s="28"/>
      <c r="K584" s="41"/>
      <c r="L584" s="5"/>
      <c r="M584" s="5"/>
      <c r="N584" s="47"/>
      <c r="O584" s="77"/>
      <c r="P584" s="5"/>
    </row>
    <row r="585" spans="2:16" s="3" customFormat="1" ht="11.25">
      <c r="B585" s="4"/>
      <c r="D585" s="1"/>
      <c r="E585" s="5"/>
      <c r="F585" s="5"/>
      <c r="G585" s="5"/>
      <c r="H585" s="47"/>
      <c r="I585" s="47"/>
      <c r="J585" s="28"/>
      <c r="K585" s="41"/>
      <c r="L585" s="5"/>
      <c r="M585" s="5"/>
      <c r="N585" s="47"/>
      <c r="O585" s="77"/>
      <c r="P585" s="5"/>
    </row>
    <row r="586" spans="2:16" s="3" customFormat="1" ht="11.25">
      <c r="B586" s="4"/>
      <c r="D586" s="1"/>
      <c r="E586" s="5"/>
      <c r="F586" s="5"/>
      <c r="G586" s="5"/>
      <c r="H586" s="47"/>
      <c r="I586" s="47"/>
      <c r="J586" s="28"/>
      <c r="K586" s="41"/>
      <c r="L586" s="5"/>
      <c r="M586" s="5"/>
      <c r="N586" s="47"/>
      <c r="O586" s="77"/>
      <c r="P586" s="5"/>
    </row>
    <row r="587" spans="2:16" s="3" customFormat="1" ht="11.25">
      <c r="B587" s="4"/>
      <c r="D587" s="1"/>
      <c r="E587" s="5"/>
      <c r="F587" s="5"/>
      <c r="G587" s="5"/>
      <c r="H587" s="47"/>
      <c r="I587" s="47"/>
      <c r="J587" s="28"/>
      <c r="K587" s="41"/>
      <c r="L587" s="5"/>
      <c r="M587" s="5"/>
      <c r="N587" s="47"/>
      <c r="O587" s="77"/>
      <c r="P587" s="5"/>
    </row>
    <row r="588" spans="2:16" s="3" customFormat="1" ht="11.25">
      <c r="B588" s="4"/>
      <c r="D588" s="1"/>
      <c r="E588" s="5"/>
      <c r="F588" s="5"/>
      <c r="G588" s="5"/>
      <c r="H588" s="47"/>
      <c r="I588" s="47"/>
      <c r="J588" s="28"/>
      <c r="K588" s="41"/>
      <c r="L588" s="5"/>
      <c r="M588" s="5"/>
      <c r="N588" s="47"/>
      <c r="O588" s="77"/>
      <c r="P588" s="5"/>
    </row>
    <row r="589" spans="2:16" s="3" customFormat="1" ht="11.25">
      <c r="B589" s="4"/>
      <c r="D589" s="1"/>
      <c r="E589" s="5"/>
      <c r="F589" s="5"/>
      <c r="G589" s="5"/>
      <c r="H589" s="47"/>
      <c r="I589" s="47"/>
      <c r="J589" s="28"/>
      <c r="K589" s="41"/>
      <c r="L589" s="5"/>
      <c r="M589" s="5"/>
      <c r="N589" s="47"/>
      <c r="O589" s="77"/>
      <c r="P589" s="5"/>
    </row>
    <row r="590" spans="2:16" s="3" customFormat="1" ht="11.25">
      <c r="B590" s="4"/>
      <c r="D590" s="1"/>
      <c r="E590" s="5"/>
      <c r="F590" s="5"/>
      <c r="G590" s="5"/>
      <c r="H590" s="47"/>
      <c r="I590" s="47"/>
      <c r="J590" s="28"/>
      <c r="K590" s="41"/>
      <c r="L590" s="5"/>
      <c r="M590" s="5"/>
      <c r="N590" s="47"/>
      <c r="O590" s="77"/>
      <c r="P590" s="5"/>
    </row>
    <row r="591" spans="2:16" s="3" customFormat="1" ht="11.25">
      <c r="B591" s="4"/>
      <c r="D591" s="1"/>
      <c r="E591" s="5"/>
      <c r="F591" s="5"/>
      <c r="G591" s="5"/>
      <c r="H591" s="47"/>
      <c r="I591" s="47"/>
      <c r="J591" s="28"/>
      <c r="K591" s="41"/>
      <c r="L591" s="5"/>
      <c r="M591" s="5"/>
      <c r="N591" s="47"/>
      <c r="O591" s="77"/>
      <c r="P591" s="5"/>
    </row>
    <row r="592" spans="2:16" s="3" customFormat="1" ht="11.25">
      <c r="B592" s="4"/>
      <c r="D592" s="1"/>
      <c r="E592" s="5"/>
      <c r="F592" s="5"/>
      <c r="G592" s="5"/>
      <c r="H592" s="47"/>
      <c r="I592" s="47"/>
      <c r="J592" s="28"/>
      <c r="K592" s="41"/>
      <c r="L592" s="5"/>
      <c r="M592" s="5"/>
      <c r="N592" s="47"/>
      <c r="O592" s="77"/>
      <c r="P592" s="5"/>
    </row>
    <row r="593" spans="2:16" s="3" customFormat="1" ht="11.25">
      <c r="B593" s="4"/>
      <c r="D593" s="1"/>
      <c r="E593" s="5"/>
      <c r="F593" s="5"/>
      <c r="G593" s="5"/>
      <c r="H593" s="47"/>
      <c r="I593" s="47"/>
      <c r="J593" s="28"/>
      <c r="K593" s="41"/>
      <c r="L593" s="5"/>
      <c r="M593" s="5"/>
      <c r="N593" s="47"/>
      <c r="O593" s="77"/>
      <c r="P593" s="5"/>
    </row>
    <row r="594" spans="2:16" s="3" customFormat="1" ht="11.25">
      <c r="B594" s="4"/>
      <c r="D594" s="1"/>
      <c r="E594" s="5"/>
      <c r="F594" s="5"/>
      <c r="G594" s="5"/>
      <c r="H594" s="47"/>
      <c r="I594" s="47"/>
      <c r="J594" s="28"/>
      <c r="K594" s="41"/>
      <c r="L594" s="5"/>
      <c r="M594" s="5"/>
      <c r="N594" s="47"/>
      <c r="O594" s="77"/>
      <c r="P594" s="5"/>
    </row>
    <row r="595" spans="2:16" s="3" customFormat="1" ht="11.25">
      <c r="B595" s="4"/>
      <c r="D595" s="1"/>
      <c r="E595" s="5"/>
      <c r="F595" s="5"/>
      <c r="G595" s="5"/>
      <c r="H595" s="47"/>
      <c r="I595" s="47"/>
      <c r="J595" s="28"/>
      <c r="K595" s="41"/>
      <c r="L595" s="5"/>
      <c r="M595" s="5"/>
      <c r="N595" s="47"/>
      <c r="O595" s="77"/>
      <c r="P595" s="5"/>
    </row>
    <row r="596" spans="2:16" s="3" customFormat="1" ht="11.25">
      <c r="B596" s="4"/>
      <c r="D596" s="1"/>
      <c r="E596" s="5"/>
      <c r="F596" s="5"/>
      <c r="G596" s="5"/>
      <c r="H596" s="47"/>
      <c r="I596" s="47"/>
      <c r="J596" s="28"/>
      <c r="K596" s="41"/>
      <c r="L596" s="5"/>
      <c r="M596" s="5"/>
      <c r="N596" s="47"/>
      <c r="O596" s="77"/>
      <c r="P596" s="5"/>
    </row>
    <row r="597" spans="2:16" s="3" customFormat="1" ht="11.25">
      <c r="B597" s="4"/>
      <c r="D597" s="1"/>
      <c r="E597" s="5"/>
      <c r="F597" s="5"/>
      <c r="G597" s="5"/>
      <c r="H597" s="47"/>
      <c r="I597" s="47"/>
      <c r="J597" s="28"/>
      <c r="K597" s="41"/>
      <c r="L597" s="5"/>
      <c r="M597" s="5"/>
      <c r="N597" s="47"/>
      <c r="O597" s="77"/>
      <c r="P597" s="5"/>
    </row>
    <row r="598" spans="2:16" s="3" customFormat="1" ht="11.25">
      <c r="B598" s="4"/>
      <c r="D598" s="1"/>
      <c r="E598" s="5"/>
      <c r="F598" s="5"/>
      <c r="G598" s="5"/>
      <c r="H598" s="47"/>
      <c r="I598" s="47"/>
      <c r="J598" s="28"/>
      <c r="K598" s="41"/>
      <c r="L598" s="5"/>
      <c r="M598" s="5"/>
      <c r="N598" s="47"/>
      <c r="O598" s="77"/>
      <c r="P598" s="5"/>
    </row>
    <row r="599" spans="2:16" s="3" customFormat="1" ht="11.25">
      <c r="B599" s="4"/>
      <c r="D599" s="1"/>
      <c r="E599" s="5"/>
      <c r="F599" s="5"/>
      <c r="G599" s="5"/>
      <c r="H599" s="47"/>
      <c r="I599" s="47"/>
      <c r="J599" s="28"/>
      <c r="K599" s="41"/>
      <c r="L599" s="5"/>
      <c r="M599" s="5"/>
      <c r="N599" s="47"/>
      <c r="O599" s="77"/>
      <c r="P599" s="5"/>
    </row>
    <row r="600" spans="2:16" s="3" customFormat="1" ht="11.25">
      <c r="B600" s="4"/>
      <c r="D600" s="1"/>
      <c r="E600" s="5"/>
      <c r="F600" s="5"/>
      <c r="G600" s="5"/>
      <c r="H600" s="47"/>
      <c r="I600" s="47"/>
      <c r="J600" s="28"/>
      <c r="K600" s="41"/>
      <c r="L600" s="5"/>
      <c r="M600" s="5"/>
      <c r="N600" s="47"/>
      <c r="O600" s="77"/>
      <c r="P600" s="5"/>
    </row>
    <row r="601" spans="2:16" s="3" customFormat="1" ht="11.25">
      <c r="B601" s="4"/>
      <c r="D601" s="1"/>
      <c r="E601" s="5"/>
      <c r="F601" s="5"/>
      <c r="G601" s="5"/>
      <c r="H601" s="47"/>
      <c r="I601" s="47"/>
      <c r="J601" s="28"/>
      <c r="K601" s="41"/>
      <c r="L601" s="5"/>
      <c r="M601" s="5"/>
      <c r="N601" s="47"/>
      <c r="O601" s="77"/>
      <c r="P601" s="5"/>
    </row>
    <row r="602" spans="2:16" s="3" customFormat="1" ht="11.25">
      <c r="B602" s="4"/>
      <c r="D602" s="1"/>
      <c r="E602" s="5"/>
      <c r="F602" s="5"/>
      <c r="G602" s="5"/>
      <c r="H602" s="47"/>
      <c r="I602" s="47"/>
      <c r="J602" s="28"/>
      <c r="K602" s="41"/>
      <c r="L602" s="5"/>
      <c r="M602" s="5"/>
      <c r="N602" s="47"/>
      <c r="O602" s="77"/>
      <c r="P602" s="5"/>
    </row>
    <row r="603" spans="2:16" s="3" customFormat="1" ht="11.25">
      <c r="B603" s="4"/>
      <c r="D603" s="1"/>
      <c r="E603" s="5"/>
      <c r="F603" s="5"/>
      <c r="G603" s="5"/>
      <c r="H603" s="47"/>
      <c r="I603" s="47"/>
      <c r="J603" s="28"/>
      <c r="K603" s="41"/>
      <c r="L603" s="5"/>
      <c r="M603" s="5"/>
      <c r="N603" s="47"/>
      <c r="O603" s="77"/>
      <c r="P603" s="5"/>
    </row>
    <row r="604" spans="2:16" s="3" customFormat="1" ht="11.25">
      <c r="B604" s="4"/>
      <c r="D604" s="1"/>
      <c r="E604" s="5"/>
      <c r="F604" s="5"/>
      <c r="G604" s="5"/>
      <c r="H604" s="47"/>
      <c r="I604" s="47"/>
      <c r="J604" s="28"/>
      <c r="K604" s="41"/>
      <c r="L604" s="5"/>
      <c r="M604" s="5"/>
      <c r="N604" s="47"/>
      <c r="O604" s="77"/>
      <c r="P604" s="5"/>
    </row>
    <row r="605" spans="2:16" s="3" customFormat="1" ht="11.25">
      <c r="B605" s="4"/>
      <c r="D605" s="1"/>
      <c r="E605" s="5"/>
      <c r="F605" s="5"/>
      <c r="G605" s="5"/>
      <c r="H605" s="47"/>
      <c r="I605" s="47"/>
      <c r="J605" s="28"/>
      <c r="K605" s="41"/>
      <c r="L605" s="5"/>
      <c r="M605" s="5"/>
      <c r="N605" s="47"/>
      <c r="O605" s="77"/>
      <c r="P605" s="5"/>
    </row>
    <row r="606" spans="2:16" s="3" customFormat="1" ht="11.25">
      <c r="B606" s="4"/>
      <c r="D606" s="1"/>
      <c r="E606" s="5"/>
      <c r="F606" s="5"/>
      <c r="G606" s="5"/>
      <c r="H606" s="47"/>
      <c r="I606" s="47"/>
      <c r="J606" s="28"/>
      <c r="K606" s="41"/>
      <c r="L606" s="5"/>
      <c r="M606" s="5"/>
      <c r="N606" s="47"/>
      <c r="O606" s="77"/>
      <c r="P606" s="5"/>
    </row>
    <row r="607" spans="2:16" s="3" customFormat="1" ht="11.25">
      <c r="B607" s="4"/>
      <c r="D607" s="1"/>
      <c r="E607" s="5"/>
      <c r="F607" s="5"/>
      <c r="G607" s="5"/>
      <c r="H607" s="47"/>
      <c r="I607" s="47"/>
      <c r="J607" s="28"/>
      <c r="K607" s="41"/>
      <c r="L607" s="5"/>
      <c r="M607" s="5"/>
      <c r="N607" s="47"/>
      <c r="O607" s="77"/>
      <c r="P607" s="5"/>
    </row>
    <row r="608" spans="2:16" s="3" customFormat="1" ht="11.25">
      <c r="B608" s="4"/>
      <c r="D608" s="1"/>
      <c r="E608" s="5"/>
      <c r="F608" s="5"/>
      <c r="G608" s="5"/>
      <c r="H608" s="47"/>
      <c r="I608" s="47"/>
      <c r="J608" s="28"/>
      <c r="K608" s="41"/>
      <c r="L608" s="5"/>
      <c r="M608" s="5"/>
      <c r="N608" s="47"/>
      <c r="O608" s="77"/>
      <c r="P608" s="5"/>
    </row>
    <row r="609" spans="2:16" s="3" customFormat="1" ht="11.25">
      <c r="B609" s="4"/>
      <c r="D609" s="1"/>
      <c r="E609" s="5"/>
      <c r="F609" s="5"/>
      <c r="G609" s="5"/>
      <c r="H609" s="47"/>
      <c r="I609" s="47"/>
      <c r="J609" s="28"/>
      <c r="K609" s="41"/>
      <c r="L609" s="5"/>
      <c r="M609" s="5"/>
      <c r="N609" s="47"/>
      <c r="O609" s="77"/>
      <c r="P609" s="5"/>
    </row>
    <row r="610" spans="2:16" s="3" customFormat="1" ht="11.25">
      <c r="B610" s="4"/>
      <c r="D610" s="1"/>
      <c r="E610" s="5"/>
      <c r="F610" s="5"/>
      <c r="G610" s="5"/>
      <c r="H610" s="47"/>
      <c r="I610" s="47"/>
      <c r="J610" s="28"/>
      <c r="K610" s="41"/>
      <c r="L610" s="5"/>
      <c r="M610" s="5"/>
      <c r="N610" s="47"/>
      <c r="O610" s="77"/>
      <c r="P610" s="5"/>
    </row>
    <row r="611" spans="2:16" s="3" customFormat="1" ht="11.25">
      <c r="B611" s="4"/>
      <c r="D611" s="1"/>
      <c r="E611" s="5"/>
      <c r="F611" s="5"/>
      <c r="G611" s="5"/>
      <c r="H611" s="47"/>
      <c r="I611" s="47"/>
      <c r="J611" s="28"/>
      <c r="K611" s="41"/>
      <c r="L611" s="5"/>
      <c r="M611" s="5"/>
      <c r="N611" s="47"/>
      <c r="O611" s="77"/>
      <c r="P611" s="5"/>
    </row>
    <row r="612" spans="2:16" s="3" customFormat="1" ht="11.25">
      <c r="B612" s="4"/>
      <c r="D612" s="1"/>
      <c r="E612" s="5"/>
      <c r="F612" s="5"/>
      <c r="G612" s="5"/>
      <c r="H612" s="47"/>
      <c r="I612" s="47"/>
      <c r="J612" s="28"/>
      <c r="K612" s="41"/>
      <c r="L612" s="5"/>
      <c r="M612" s="5"/>
      <c r="N612" s="47"/>
      <c r="O612" s="77"/>
      <c r="P612" s="5"/>
    </row>
    <row r="613" spans="2:16" s="3" customFormat="1" ht="11.25">
      <c r="B613" s="4"/>
      <c r="D613" s="1"/>
      <c r="E613" s="5"/>
      <c r="F613" s="5"/>
      <c r="G613" s="5"/>
      <c r="H613" s="47"/>
      <c r="I613" s="47"/>
      <c r="J613" s="28"/>
      <c r="K613" s="41"/>
      <c r="L613" s="5"/>
      <c r="M613" s="5"/>
      <c r="N613" s="47"/>
      <c r="O613" s="77"/>
      <c r="P613" s="5"/>
    </row>
    <row r="614" spans="2:16" s="3" customFormat="1" ht="11.25">
      <c r="B614" s="4"/>
      <c r="D614" s="1"/>
      <c r="E614" s="5"/>
      <c r="F614" s="5"/>
      <c r="G614" s="5"/>
      <c r="H614" s="47"/>
      <c r="I614" s="47"/>
      <c r="J614" s="28"/>
      <c r="K614" s="41"/>
      <c r="L614" s="5"/>
      <c r="M614" s="5"/>
      <c r="N614" s="47"/>
      <c r="O614" s="77"/>
      <c r="P614" s="5"/>
    </row>
    <row r="615" spans="2:16" s="3" customFormat="1" ht="11.25">
      <c r="B615" s="4"/>
      <c r="D615" s="1"/>
      <c r="E615" s="5"/>
      <c r="F615" s="5"/>
      <c r="G615" s="5"/>
      <c r="H615" s="47"/>
      <c r="I615" s="47"/>
      <c r="J615" s="28"/>
      <c r="K615" s="41"/>
      <c r="L615" s="5"/>
      <c r="M615" s="5"/>
      <c r="N615" s="47"/>
      <c r="O615" s="77"/>
      <c r="P615" s="5"/>
    </row>
    <row r="616" spans="2:16" s="3" customFormat="1" ht="11.25">
      <c r="B616" s="4"/>
      <c r="D616" s="1"/>
      <c r="E616" s="5"/>
      <c r="F616" s="5"/>
      <c r="G616" s="5"/>
      <c r="H616" s="47"/>
      <c r="I616" s="47"/>
      <c r="J616" s="28"/>
      <c r="K616" s="41"/>
      <c r="L616" s="5"/>
      <c r="M616" s="5"/>
      <c r="N616" s="47"/>
      <c r="O616" s="77"/>
      <c r="P616" s="5"/>
    </row>
    <row r="617" spans="2:16" s="3" customFormat="1" ht="11.25">
      <c r="B617" s="4"/>
      <c r="D617" s="1"/>
      <c r="E617" s="5"/>
      <c r="F617" s="5"/>
      <c r="G617" s="5"/>
      <c r="H617" s="47"/>
      <c r="I617" s="47"/>
      <c r="J617" s="28"/>
      <c r="K617" s="41"/>
      <c r="L617" s="5"/>
      <c r="M617" s="5"/>
      <c r="N617" s="47"/>
      <c r="O617" s="77"/>
      <c r="P617" s="5"/>
    </row>
    <row r="618" spans="2:16" s="3" customFormat="1" ht="11.25">
      <c r="B618" s="4"/>
      <c r="D618" s="1"/>
      <c r="E618" s="5"/>
      <c r="F618" s="5"/>
      <c r="G618" s="5"/>
      <c r="H618" s="47"/>
      <c r="I618" s="47"/>
      <c r="J618" s="28"/>
      <c r="K618" s="41"/>
      <c r="L618" s="5"/>
      <c r="M618" s="5"/>
      <c r="N618" s="47"/>
      <c r="O618" s="77"/>
      <c r="P618" s="5"/>
    </row>
    <row r="619" spans="2:16" s="3" customFormat="1" ht="11.25">
      <c r="B619" s="4"/>
      <c r="D619" s="1"/>
      <c r="E619" s="5"/>
      <c r="F619" s="5"/>
      <c r="G619" s="5"/>
      <c r="H619" s="47"/>
      <c r="I619" s="47"/>
      <c r="J619" s="28"/>
      <c r="K619" s="41"/>
      <c r="L619" s="5"/>
      <c r="M619" s="5"/>
      <c r="N619" s="47"/>
      <c r="O619" s="77"/>
      <c r="P619" s="5"/>
    </row>
    <row r="620" spans="2:16" s="3" customFormat="1" ht="11.25">
      <c r="B620" s="4"/>
      <c r="D620" s="1"/>
      <c r="E620" s="5"/>
      <c r="F620" s="5"/>
      <c r="G620" s="5"/>
      <c r="H620" s="47"/>
      <c r="I620" s="47"/>
      <c r="J620" s="28"/>
      <c r="K620" s="41"/>
      <c r="L620" s="5"/>
      <c r="M620" s="5"/>
      <c r="N620" s="47"/>
      <c r="O620" s="77"/>
      <c r="P620" s="5"/>
    </row>
    <row r="621" spans="2:16" s="3" customFormat="1" ht="11.25">
      <c r="B621" s="4"/>
      <c r="D621" s="1"/>
      <c r="E621" s="5"/>
      <c r="F621" s="5"/>
      <c r="G621" s="5"/>
      <c r="H621" s="47"/>
      <c r="I621" s="47"/>
      <c r="J621" s="28"/>
      <c r="K621" s="41"/>
      <c r="L621" s="5"/>
      <c r="M621" s="5"/>
      <c r="N621" s="47"/>
      <c r="O621" s="77"/>
      <c r="P621" s="5"/>
    </row>
    <row r="622" spans="2:16" s="3" customFormat="1" ht="11.25">
      <c r="B622" s="4"/>
      <c r="D622" s="1"/>
      <c r="E622" s="5"/>
      <c r="F622" s="5"/>
      <c r="G622" s="5"/>
      <c r="H622" s="47"/>
      <c r="I622" s="47"/>
      <c r="J622" s="28"/>
      <c r="K622" s="41"/>
      <c r="L622" s="5"/>
      <c r="M622" s="5"/>
      <c r="N622" s="47"/>
      <c r="O622" s="77"/>
      <c r="P622" s="5"/>
    </row>
    <row r="623" spans="2:16" s="3" customFormat="1" ht="11.25">
      <c r="B623" s="4"/>
      <c r="D623" s="1"/>
      <c r="E623" s="5"/>
      <c r="F623" s="5"/>
      <c r="G623" s="5"/>
      <c r="H623" s="47"/>
      <c r="I623" s="47"/>
      <c r="J623" s="28"/>
      <c r="K623" s="41"/>
      <c r="L623" s="5"/>
      <c r="M623" s="5"/>
      <c r="N623" s="47"/>
      <c r="O623" s="77"/>
      <c r="P623" s="5"/>
    </row>
    <row r="624" spans="2:16" s="3" customFormat="1" ht="11.25">
      <c r="B624" s="4"/>
      <c r="D624" s="1"/>
      <c r="E624" s="5"/>
      <c r="F624" s="5"/>
      <c r="G624" s="5"/>
      <c r="H624" s="47"/>
      <c r="I624" s="47"/>
      <c r="J624" s="28"/>
      <c r="K624" s="41"/>
      <c r="L624" s="5"/>
      <c r="M624" s="5"/>
      <c r="N624" s="47"/>
      <c r="O624" s="77"/>
      <c r="P624" s="5"/>
    </row>
    <row r="625" spans="2:16" s="3" customFormat="1" ht="11.25">
      <c r="B625" s="4"/>
      <c r="D625" s="1"/>
      <c r="E625" s="5"/>
      <c r="F625" s="5"/>
      <c r="G625" s="5"/>
      <c r="H625" s="47"/>
      <c r="I625" s="47"/>
      <c r="J625" s="28"/>
      <c r="K625" s="41"/>
      <c r="L625" s="5"/>
      <c r="M625" s="5"/>
      <c r="N625" s="47"/>
      <c r="O625" s="77"/>
      <c r="P625" s="5"/>
    </row>
    <row r="626" spans="2:16" s="3" customFormat="1" ht="11.25">
      <c r="B626" s="4"/>
      <c r="D626" s="1"/>
      <c r="E626" s="5"/>
      <c r="F626" s="5"/>
      <c r="G626" s="5"/>
      <c r="H626" s="47"/>
      <c r="I626" s="47"/>
      <c r="J626" s="28"/>
      <c r="K626" s="41"/>
      <c r="L626" s="5"/>
      <c r="M626" s="5"/>
      <c r="N626" s="47"/>
      <c r="O626" s="77"/>
      <c r="P626" s="5"/>
    </row>
    <row r="627" spans="2:16" s="3" customFormat="1" ht="11.25">
      <c r="B627" s="4"/>
      <c r="D627" s="1"/>
      <c r="E627" s="5"/>
      <c r="F627" s="5"/>
      <c r="G627" s="5"/>
      <c r="H627" s="47"/>
      <c r="I627" s="47"/>
      <c r="J627" s="28"/>
      <c r="K627" s="41"/>
      <c r="L627" s="5"/>
      <c r="M627" s="5"/>
      <c r="N627" s="47"/>
      <c r="O627" s="77"/>
      <c r="P627" s="5"/>
    </row>
    <row r="628" spans="2:16" s="3" customFormat="1" ht="11.25">
      <c r="B628" s="4"/>
      <c r="D628" s="1"/>
      <c r="E628" s="5"/>
      <c r="F628" s="5"/>
      <c r="G628" s="5"/>
      <c r="H628" s="47"/>
      <c r="I628" s="47"/>
      <c r="J628" s="28"/>
      <c r="K628" s="41"/>
      <c r="L628" s="5"/>
      <c r="M628" s="5"/>
      <c r="N628" s="47"/>
      <c r="O628" s="77"/>
      <c r="P628" s="5"/>
    </row>
    <row r="629" spans="2:16" s="3" customFormat="1" ht="11.25">
      <c r="B629" s="4"/>
      <c r="D629" s="1"/>
      <c r="E629" s="5"/>
      <c r="F629" s="5"/>
      <c r="G629" s="5"/>
      <c r="H629" s="47"/>
      <c r="I629" s="47"/>
      <c r="J629" s="28"/>
      <c r="K629" s="41"/>
      <c r="L629" s="5"/>
      <c r="M629" s="5"/>
      <c r="N629" s="47"/>
      <c r="O629" s="77"/>
      <c r="P629" s="5"/>
    </row>
    <row r="630" spans="2:16" s="3" customFormat="1" ht="11.25">
      <c r="B630" s="4"/>
      <c r="D630" s="1"/>
      <c r="E630" s="5"/>
      <c r="F630" s="5"/>
      <c r="G630" s="5"/>
      <c r="H630" s="47"/>
      <c r="I630" s="47"/>
      <c r="J630" s="28"/>
      <c r="K630" s="41"/>
      <c r="L630" s="5"/>
      <c r="M630" s="5"/>
      <c r="N630" s="47"/>
      <c r="O630" s="77"/>
      <c r="P630" s="5"/>
    </row>
    <row r="631" spans="2:16" s="3" customFormat="1" ht="11.25">
      <c r="B631" s="4"/>
      <c r="D631" s="1"/>
      <c r="E631" s="5"/>
      <c r="F631" s="5"/>
      <c r="G631" s="5"/>
      <c r="H631" s="47"/>
      <c r="I631" s="47"/>
      <c r="J631" s="28"/>
      <c r="K631" s="41"/>
      <c r="L631" s="5"/>
      <c r="M631" s="5"/>
      <c r="N631" s="47"/>
      <c r="O631" s="77"/>
      <c r="P631" s="5"/>
    </row>
    <row r="632" spans="2:16" s="3" customFormat="1" ht="11.25">
      <c r="B632" s="4"/>
      <c r="D632" s="1"/>
      <c r="E632" s="5"/>
      <c r="F632" s="5"/>
      <c r="G632" s="5"/>
      <c r="H632" s="47"/>
      <c r="I632" s="47"/>
      <c r="J632" s="28"/>
      <c r="K632" s="41"/>
      <c r="L632" s="5"/>
      <c r="M632" s="5"/>
      <c r="N632" s="47"/>
      <c r="O632" s="77"/>
      <c r="P632" s="5"/>
    </row>
    <row r="633" spans="2:16" s="3" customFormat="1" ht="11.25">
      <c r="B633" s="4"/>
      <c r="D633" s="1"/>
      <c r="E633" s="5"/>
      <c r="F633" s="5"/>
      <c r="G633" s="5"/>
      <c r="H633" s="47"/>
      <c r="I633" s="47"/>
      <c r="J633" s="28"/>
      <c r="K633" s="41"/>
      <c r="L633" s="5"/>
      <c r="M633" s="5"/>
      <c r="N633" s="47"/>
      <c r="O633" s="77"/>
      <c r="P633" s="5"/>
    </row>
    <row r="634" spans="2:16" s="3" customFormat="1" ht="11.25">
      <c r="B634" s="4"/>
      <c r="D634" s="1"/>
      <c r="E634" s="5"/>
      <c r="F634" s="5"/>
      <c r="G634" s="5"/>
      <c r="H634" s="47"/>
      <c r="I634" s="47"/>
      <c r="J634" s="28"/>
      <c r="K634" s="41"/>
      <c r="L634" s="5"/>
      <c r="M634" s="5"/>
      <c r="N634" s="47"/>
      <c r="O634" s="77"/>
      <c r="P634" s="5"/>
    </row>
    <row r="635" spans="2:16" s="3" customFormat="1" ht="11.25">
      <c r="B635" s="4"/>
      <c r="D635" s="1"/>
      <c r="E635" s="5"/>
      <c r="F635" s="5"/>
      <c r="G635" s="5"/>
      <c r="H635" s="47"/>
      <c r="I635" s="47"/>
      <c r="J635" s="28"/>
      <c r="K635" s="41"/>
      <c r="L635" s="5"/>
      <c r="M635" s="5"/>
      <c r="N635" s="47"/>
      <c r="O635" s="77"/>
      <c r="P635" s="5"/>
    </row>
    <row r="636" spans="2:16" s="3" customFormat="1" ht="11.25">
      <c r="B636" s="4"/>
      <c r="D636" s="1"/>
      <c r="E636" s="5"/>
      <c r="F636" s="5"/>
      <c r="G636" s="5"/>
      <c r="H636" s="47"/>
      <c r="I636" s="47"/>
      <c r="J636" s="28"/>
      <c r="K636" s="41"/>
      <c r="L636" s="5"/>
      <c r="M636" s="5"/>
      <c r="N636" s="47"/>
      <c r="O636" s="77"/>
      <c r="P636" s="5"/>
    </row>
    <row r="637" spans="2:16" s="3" customFormat="1" ht="11.25">
      <c r="B637" s="4"/>
      <c r="D637" s="1"/>
      <c r="E637" s="5"/>
      <c r="F637" s="5"/>
      <c r="G637" s="5"/>
      <c r="H637" s="47"/>
      <c r="I637" s="47"/>
      <c r="J637" s="28"/>
      <c r="K637" s="41"/>
      <c r="L637" s="5"/>
      <c r="M637" s="5"/>
      <c r="N637" s="47"/>
      <c r="O637" s="77"/>
      <c r="P637" s="5"/>
    </row>
    <row r="638" spans="2:16" s="3" customFormat="1" ht="11.25">
      <c r="B638" s="4"/>
      <c r="D638" s="1"/>
      <c r="E638" s="5"/>
      <c r="F638" s="5"/>
      <c r="G638" s="5"/>
      <c r="H638" s="47"/>
      <c r="I638" s="47"/>
      <c r="J638" s="28"/>
      <c r="K638" s="41"/>
      <c r="L638" s="5"/>
      <c r="M638" s="5"/>
      <c r="N638" s="47"/>
      <c r="O638" s="77"/>
      <c r="P638" s="5"/>
    </row>
    <row r="639" spans="2:16" s="3" customFormat="1" ht="11.25">
      <c r="B639" s="4"/>
      <c r="D639" s="1"/>
      <c r="E639" s="5"/>
      <c r="F639" s="5"/>
      <c r="G639" s="5"/>
      <c r="H639" s="47"/>
      <c r="I639" s="47"/>
      <c r="J639" s="28"/>
      <c r="K639" s="41"/>
      <c r="L639" s="5"/>
      <c r="M639" s="5"/>
      <c r="N639" s="47"/>
      <c r="O639" s="77"/>
      <c r="P639" s="5"/>
    </row>
    <row r="640" spans="2:16" s="3" customFormat="1" ht="11.25">
      <c r="B640" s="4"/>
      <c r="D640" s="1"/>
      <c r="E640" s="5"/>
      <c r="F640" s="5"/>
      <c r="G640" s="5"/>
      <c r="H640" s="47"/>
      <c r="I640" s="47"/>
      <c r="J640" s="28"/>
      <c r="K640" s="41"/>
      <c r="L640" s="5"/>
      <c r="M640" s="5"/>
      <c r="N640" s="47"/>
      <c r="O640" s="77"/>
      <c r="P640" s="5"/>
    </row>
    <row r="641" spans="2:16" s="3" customFormat="1" ht="11.25">
      <c r="B641" s="4"/>
      <c r="D641" s="1"/>
      <c r="E641" s="5"/>
      <c r="F641" s="5"/>
      <c r="G641" s="5"/>
      <c r="H641" s="47"/>
      <c r="I641" s="47"/>
      <c r="J641" s="28"/>
      <c r="K641" s="41"/>
      <c r="L641" s="5"/>
      <c r="M641" s="5"/>
      <c r="N641" s="47"/>
      <c r="O641" s="77"/>
      <c r="P641" s="5"/>
    </row>
    <row r="642" spans="2:16" s="3" customFormat="1" ht="11.25">
      <c r="B642" s="4"/>
      <c r="D642" s="1"/>
      <c r="E642" s="5"/>
      <c r="F642" s="5"/>
      <c r="G642" s="5"/>
      <c r="H642" s="47"/>
      <c r="I642" s="47"/>
      <c r="J642" s="28"/>
      <c r="K642" s="41"/>
      <c r="L642" s="5"/>
      <c r="M642" s="5"/>
      <c r="N642" s="47"/>
      <c r="O642" s="77"/>
      <c r="P642" s="5"/>
    </row>
    <row r="643" spans="2:16" s="3" customFormat="1" ht="11.25">
      <c r="B643" s="4"/>
      <c r="D643" s="1"/>
      <c r="E643" s="5"/>
      <c r="F643" s="5"/>
      <c r="G643" s="5"/>
      <c r="H643" s="47"/>
      <c r="I643" s="47"/>
      <c r="J643" s="28"/>
      <c r="K643" s="41"/>
      <c r="L643" s="5"/>
      <c r="M643" s="5"/>
      <c r="N643" s="47"/>
      <c r="O643" s="77"/>
      <c r="P643" s="5"/>
    </row>
    <row r="644" spans="2:16" s="3" customFormat="1" ht="11.25">
      <c r="B644" s="4"/>
      <c r="D644" s="1"/>
      <c r="E644" s="5"/>
      <c r="F644" s="5"/>
      <c r="G644" s="5"/>
      <c r="H644" s="47"/>
      <c r="I644" s="47"/>
      <c r="J644" s="28"/>
      <c r="K644" s="41"/>
      <c r="L644" s="5"/>
      <c r="M644" s="5"/>
      <c r="N644" s="47"/>
      <c r="O644" s="77"/>
      <c r="P644" s="5"/>
    </row>
    <row r="645" spans="2:16" s="3" customFormat="1" ht="11.25">
      <c r="B645" s="4"/>
      <c r="D645" s="1"/>
      <c r="E645" s="5"/>
      <c r="F645" s="5"/>
      <c r="G645" s="5"/>
      <c r="H645" s="47"/>
      <c r="I645" s="47"/>
      <c r="J645" s="28"/>
      <c r="K645" s="41"/>
      <c r="L645" s="5"/>
      <c r="M645" s="5"/>
      <c r="N645" s="47"/>
      <c r="O645" s="77"/>
      <c r="P645" s="5"/>
    </row>
    <row r="646" spans="2:16" s="3" customFormat="1" ht="11.25">
      <c r="B646" s="4"/>
      <c r="D646" s="1"/>
      <c r="E646" s="5"/>
      <c r="F646" s="5"/>
      <c r="G646" s="5"/>
      <c r="H646" s="47"/>
      <c r="I646" s="47"/>
      <c r="J646" s="28"/>
      <c r="K646" s="41"/>
      <c r="L646" s="5"/>
      <c r="M646" s="5"/>
      <c r="N646" s="47"/>
      <c r="O646" s="77"/>
      <c r="P646" s="5"/>
    </row>
    <row r="647" spans="2:16" s="3" customFormat="1" ht="11.25">
      <c r="B647" s="4"/>
      <c r="D647" s="1"/>
      <c r="E647" s="5"/>
      <c r="F647" s="5"/>
      <c r="G647" s="5"/>
      <c r="H647" s="47"/>
      <c r="I647" s="47"/>
      <c r="J647" s="28"/>
      <c r="K647" s="41"/>
      <c r="L647" s="5"/>
      <c r="M647" s="5"/>
      <c r="N647" s="47"/>
      <c r="O647" s="77"/>
      <c r="P647" s="5"/>
    </row>
    <row r="648" spans="2:16" s="3" customFormat="1" ht="11.25">
      <c r="B648" s="4"/>
      <c r="D648" s="1"/>
      <c r="E648" s="5"/>
      <c r="F648" s="5"/>
      <c r="G648" s="5"/>
      <c r="H648" s="47"/>
      <c r="I648" s="47"/>
      <c r="J648" s="28"/>
      <c r="K648" s="41"/>
      <c r="L648" s="5"/>
      <c r="M648" s="5"/>
      <c r="N648" s="47"/>
      <c r="O648" s="77"/>
      <c r="P648" s="5"/>
    </row>
    <row r="649" spans="2:16" s="3" customFormat="1" ht="11.25">
      <c r="B649" s="4"/>
      <c r="D649" s="1"/>
      <c r="E649" s="5"/>
      <c r="F649" s="5"/>
      <c r="G649" s="5"/>
      <c r="H649" s="47"/>
      <c r="I649" s="47"/>
      <c r="J649" s="28"/>
      <c r="K649" s="41"/>
      <c r="L649" s="5"/>
      <c r="M649" s="5"/>
      <c r="N649" s="47"/>
      <c r="O649" s="77"/>
      <c r="P649" s="5"/>
    </row>
    <row r="650" spans="2:16" s="3" customFormat="1" ht="11.25">
      <c r="B650" s="4"/>
      <c r="D650" s="1"/>
      <c r="E650" s="5"/>
      <c r="F650" s="5"/>
      <c r="G650" s="5"/>
      <c r="H650" s="47"/>
      <c r="I650" s="47"/>
      <c r="J650" s="28"/>
      <c r="K650" s="41"/>
      <c r="L650" s="5"/>
      <c r="M650" s="5"/>
      <c r="N650" s="47"/>
      <c r="O650" s="77"/>
      <c r="P650" s="5"/>
    </row>
    <row r="651" spans="2:16" s="3" customFormat="1" ht="11.25">
      <c r="B651" s="4"/>
      <c r="D651" s="1"/>
      <c r="E651" s="5"/>
      <c r="F651" s="5"/>
      <c r="G651" s="5"/>
      <c r="H651" s="47"/>
      <c r="I651" s="47"/>
      <c r="J651" s="28"/>
      <c r="K651" s="41"/>
      <c r="L651" s="5"/>
      <c r="M651" s="5"/>
      <c r="N651" s="47"/>
      <c r="O651" s="77"/>
      <c r="P651" s="5"/>
    </row>
    <row r="652" spans="2:16" s="3" customFormat="1" ht="11.25">
      <c r="B652" s="4"/>
      <c r="D652" s="1"/>
      <c r="E652" s="5"/>
      <c r="F652" s="5"/>
      <c r="G652" s="5"/>
      <c r="H652" s="47"/>
      <c r="I652" s="47"/>
      <c r="J652" s="28"/>
      <c r="K652" s="41"/>
      <c r="L652" s="5"/>
      <c r="M652" s="5"/>
      <c r="N652" s="47"/>
      <c r="O652" s="77"/>
      <c r="P652" s="5"/>
    </row>
    <row r="653" spans="2:16" s="3" customFormat="1" ht="11.25">
      <c r="B653" s="4"/>
      <c r="D653" s="1"/>
      <c r="E653" s="5"/>
      <c r="F653" s="5"/>
      <c r="G653" s="5"/>
      <c r="H653" s="47"/>
      <c r="I653" s="47"/>
      <c r="J653" s="28"/>
      <c r="K653" s="41"/>
      <c r="L653" s="5"/>
      <c r="M653" s="5"/>
      <c r="N653" s="47"/>
      <c r="O653" s="77"/>
      <c r="P653" s="5"/>
    </row>
    <row r="654" spans="2:16" s="3" customFormat="1" ht="11.25">
      <c r="B654" s="4"/>
      <c r="D654" s="1"/>
      <c r="E654" s="5"/>
      <c r="F654" s="5"/>
      <c r="G654" s="5"/>
      <c r="H654" s="47"/>
      <c r="I654" s="47"/>
      <c r="J654" s="28"/>
      <c r="K654" s="41"/>
      <c r="L654" s="5"/>
      <c r="M654" s="5"/>
      <c r="N654" s="47"/>
      <c r="O654" s="77"/>
      <c r="P654" s="5"/>
    </row>
    <row r="655" spans="2:16" s="3" customFormat="1" ht="11.25">
      <c r="B655" s="4"/>
      <c r="D655" s="1"/>
      <c r="E655" s="5"/>
      <c r="F655" s="5"/>
      <c r="G655" s="5"/>
      <c r="H655" s="47"/>
      <c r="I655" s="47"/>
      <c r="J655" s="28"/>
      <c r="K655" s="41"/>
      <c r="L655" s="5"/>
      <c r="M655" s="5"/>
      <c r="N655" s="47"/>
      <c r="O655" s="77"/>
      <c r="P655" s="5"/>
    </row>
    <row r="656" spans="2:16" s="3" customFormat="1" ht="11.25">
      <c r="B656" s="4"/>
      <c r="D656" s="1"/>
      <c r="E656" s="5"/>
      <c r="F656" s="5"/>
      <c r="G656" s="5"/>
      <c r="H656" s="47"/>
      <c r="I656" s="47"/>
      <c r="J656" s="28"/>
      <c r="K656" s="41"/>
      <c r="L656" s="5"/>
      <c r="M656" s="5"/>
      <c r="N656" s="47"/>
      <c r="O656" s="77"/>
      <c r="P656" s="5"/>
    </row>
    <row r="657" spans="2:16" s="3" customFormat="1" ht="11.25">
      <c r="B657" s="4"/>
      <c r="D657" s="1"/>
      <c r="E657" s="5"/>
      <c r="F657" s="5"/>
      <c r="G657" s="5"/>
      <c r="H657" s="47"/>
      <c r="I657" s="47"/>
      <c r="J657" s="28"/>
      <c r="K657" s="41"/>
      <c r="L657" s="5"/>
      <c r="M657" s="5"/>
      <c r="N657" s="47"/>
      <c r="O657" s="77"/>
      <c r="P657" s="5"/>
    </row>
    <row r="658" spans="2:16" s="3" customFormat="1" ht="11.25">
      <c r="B658" s="4"/>
      <c r="D658" s="1"/>
      <c r="E658" s="5"/>
      <c r="F658" s="5"/>
      <c r="G658" s="5"/>
      <c r="H658" s="47"/>
      <c r="I658" s="47"/>
      <c r="J658" s="28"/>
      <c r="K658" s="41"/>
      <c r="L658" s="5"/>
      <c r="M658" s="5"/>
      <c r="N658" s="47"/>
      <c r="O658" s="77"/>
      <c r="P658" s="5"/>
    </row>
    <row r="659" spans="2:16" s="3" customFormat="1" ht="11.25">
      <c r="B659" s="4"/>
      <c r="D659" s="1"/>
      <c r="E659" s="5"/>
      <c r="F659" s="5"/>
      <c r="G659" s="5"/>
      <c r="H659" s="47"/>
      <c r="I659" s="47"/>
      <c r="J659" s="28"/>
      <c r="K659" s="41"/>
      <c r="L659" s="5"/>
      <c r="M659" s="5"/>
      <c r="N659" s="47"/>
      <c r="O659" s="77"/>
      <c r="P659" s="5"/>
    </row>
    <row r="660" spans="2:16" s="3" customFormat="1" ht="11.25">
      <c r="B660" s="4"/>
      <c r="D660" s="1"/>
      <c r="E660" s="5"/>
      <c r="F660" s="5"/>
      <c r="G660" s="5"/>
      <c r="H660" s="47"/>
      <c r="I660" s="47"/>
      <c r="J660" s="28"/>
      <c r="K660" s="41"/>
      <c r="L660" s="5"/>
      <c r="M660" s="5"/>
      <c r="N660" s="47"/>
      <c r="O660" s="77"/>
      <c r="P660" s="5"/>
    </row>
    <row r="661" spans="2:16" s="3" customFormat="1" ht="11.25">
      <c r="B661" s="4"/>
      <c r="D661" s="1"/>
      <c r="E661" s="5"/>
      <c r="F661" s="5"/>
      <c r="G661" s="5"/>
      <c r="H661" s="47"/>
      <c r="I661" s="47"/>
      <c r="J661" s="28"/>
      <c r="K661" s="41"/>
      <c r="L661" s="5"/>
      <c r="M661" s="5"/>
      <c r="N661" s="47"/>
      <c r="O661" s="77"/>
      <c r="P661" s="5"/>
    </row>
    <row r="662" spans="2:16" s="3" customFormat="1" ht="11.25">
      <c r="B662" s="4"/>
      <c r="D662" s="1"/>
      <c r="E662" s="5"/>
      <c r="F662" s="5"/>
      <c r="G662" s="5"/>
      <c r="H662" s="47"/>
      <c r="I662" s="47"/>
      <c r="J662" s="28"/>
      <c r="K662" s="41"/>
      <c r="L662" s="5"/>
      <c r="M662" s="5"/>
      <c r="N662" s="47"/>
      <c r="O662" s="77"/>
      <c r="P662" s="5"/>
    </row>
    <row r="663" spans="2:16" s="3" customFormat="1" ht="11.25">
      <c r="B663" s="4"/>
      <c r="D663" s="1"/>
      <c r="E663" s="5"/>
      <c r="F663" s="5"/>
      <c r="G663" s="5"/>
      <c r="H663" s="47"/>
      <c r="I663" s="47"/>
      <c r="J663" s="28"/>
      <c r="K663" s="41"/>
      <c r="L663" s="5"/>
      <c r="M663" s="5"/>
      <c r="N663" s="47"/>
      <c r="O663" s="77"/>
      <c r="P663" s="5"/>
    </row>
    <row r="664" spans="2:16" s="3" customFormat="1" ht="11.25">
      <c r="B664" s="4"/>
      <c r="D664" s="1"/>
      <c r="E664" s="5"/>
      <c r="F664" s="5"/>
      <c r="G664" s="5"/>
      <c r="H664" s="47"/>
      <c r="I664" s="47"/>
      <c r="J664" s="28"/>
      <c r="K664" s="41"/>
      <c r="L664" s="5"/>
      <c r="M664" s="5"/>
      <c r="N664" s="47"/>
      <c r="O664" s="77"/>
      <c r="P664" s="5"/>
    </row>
    <row r="665" spans="2:16" s="3" customFormat="1" ht="11.25">
      <c r="B665" s="4"/>
      <c r="D665" s="1"/>
      <c r="E665" s="5"/>
      <c r="F665" s="5"/>
      <c r="G665" s="5"/>
      <c r="H665" s="47"/>
      <c r="I665" s="47"/>
      <c r="J665" s="28"/>
      <c r="K665" s="41"/>
      <c r="L665" s="5"/>
      <c r="M665" s="5"/>
      <c r="N665" s="47"/>
      <c r="O665" s="77"/>
      <c r="P665" s="5"/>
    </row>
    <row r="666" spans="2:16" s="3" customFormat="1" ht="11.25">
      <c r="B666" s="4"/>
      <c r="D666" s="1"/>
      <c r="E666" s="5"/>
      <c r="F666" s="5"/>
      <c r="G666" s="5"/>
      <c r="H666" s="47"/>
      <c r="I666" s="47"/>
      <c r="J666" s="28"/>
      <c r="K666" s="41"/>
      <c r="L666" s="5"/>
      <c r="M666" s="5"/>
      <c r="N666" s="47"/>
      <c r="O666" s="77"/>
      <c r="P666" s="5"/>
    </row>
    <row r="667" spans="2:16" s="3" customFormat="1" ht="11.25">
      <c r="B667" s="4"/>
      <c r="D667" s="1"/>
      <c r="E667" s="5"/>
      <c r="F667" s="5"/>
      <c r="G667" s="5"/>
      <c r="H667" s="47"/>
      <c r="I667" s="47"/>
      <c r="J667" s="28"/>
      <c r="K667" s="41"/>
      <c r="L667" s="5"/>
      <c r="M667" s="5"/>
      <c r="N667" s="47"/>
      <c r="O667" s="77"/>
      <c r="P667" s="5"/>
    </row>
    <row r="668" spans="2:16" s="3" customFormat="1" ht="11.25">
      <c r="B668" s="4"/>
      <c r="D668" s="1"/>
      <c r="E668" s="5"/>
      <c r="F668" s="5"/>
      <c r="G668" s="5"/>
      <c r="H668" s="47"/>
      <c r="I668" s="47"/>
      <c r="J668" s="28"/>
      <c r="K668" s="41"/>
      <c r="L668" s="5"/>
      <c r="M668" s="5"/>
      <c r="N668" s="47"/>
      <c r="O668" s="77"/>
      <c r="P668" s="5"/>
    </row>
    <row r="669" spans="2:16" s="3" customFormat="1" ht="11.25">
      <c r="B669" s="4"/>
      <c r="D669" s="1"/>
      <c r="E669" s="5"/>
      <c r="F669" s="5"/>
      <c r="G669" s="5"/>
      <c r="H669" s="47"/>
      <c r="I669" s="47"/>
      <c r="J669" s="28"/>
      <c r="K669" s="41"/>
      <c r="L669" s="5"/>
      <c r="M669" s="5"/>
      <c r="N669" s="47"/>
      <c r="O669" s="77"/>
      <c r="P669" s="5"/>
    </row>
    <row r="670" spans="2:16" s="3" customFormat="1" ht="11.25">
      <c r="B670" s="4"/>
      <c r="D670" s="1"/>
      <c r="E670" s="5"/>
      <c r="F670" s="5"/>
      <c r="G670" s="5"/>
      <c r="H670" s="47"/>
      <c r="I670" s="47"/>
      <c r="J670" s="28"/>
      <c r="K670" s="41"/>
      <c r="L670" s="5"/>
      <c r="M670" s="5"/>
      <c r="N670" s="47"/>
      <c r="O670" s="77"/>
      <c r="P670" s="5"/>
    </row>
    <row r="671" spans="2:16" s="3" customFormat="1" ht="11.25">
      <c r="B671" s="4"/>
      <c r="D671" s="1"/>
      <c r="E671" s="5"/>
      <c r="F671" s="5"/>
      <c r="G671" s="5"/>
      <c r="H671" s="47"/>
      <c r="I671" s="47"/>
      <c r="J671" s="28"/>
      <c r="K671" s="41"/>
      <c r="L671" s="5"/>
      <c r="M671" s="5"/>
      <c r="N671" s="47"/>
      <c r="O671" s="77"/>
      <c r="P671" s="5"/>
    </row>
    <row r="672" spans="2:16" s="3" customFormat="1" ht="11.25">
      <c r="B672" s="4"/>
      <c r="D672" s="1"/>
      <c r="E672" s="5"/>
      <c r="F672" s="5"/>
      <c r="G672" s="5"/>
      <c r="H672" s="47"/>
      <c r="I672" s="47"/>
      <c r="J672" s="28"/>
      <c r="K672" s="41"/>
      <c r="L672" s="5"/>
      <c r="M672" s="5"/>
      <c r="N672" s="47"/>
      <c r="O672" s="77"/>
      <c r="P672" s="5"/>
    </row>
    <row r="673" spans="2:16" s="3" customFormat="1" ht="11.25">
      <c r="B673" s="4"/>
      <c r="D673" s="1"/>
      <c r="E673" s="5"/>
      <c r="F673" s="5"/>
      <c r="G673" s="5"/>
      <c r="H673" s="47"/>
      <c r="I673" s="47"/>
      <c r="J673" s="28"/>
      <c r="K673" s="41"/>
      <c r="L673" s="5"/>
      <c r="M673" s="5"/>
      <c r="N673" s="47"/>
      <c r="O673" s="77"/>
      <c r="P673" s="5"/>
    </row>
    <row r="674" spans="2:16" s="3" customFormat="1" ht="11.25">
      <c r="B674" s="4"/>
      <c r="D674" s="1"/>
      <c r="E674" s="5"/>
      <c r="F674" s="5"/>
      <c r="G674" s="5"/>
      <c r="H674" s="47"/>
      <c r="I674" s="47"/>
      <c r="J674" s="28"/>
      <c r="K674" s="41"/>
      <c r="L674" s="5"/>
      <c r="M674" s="5"/>
      <c r="N674" s="47"/>
      <c r="O674" s="77"/>
      <c r="P674" s="5"/>
    </row>
    <row r="675" spans="2:16" s="3" customFormat="1" ht="11.25">
      <c r="B675" s="4"/>
      <c r="D675" s="1"/>
      <c r="E675" s="5"/>
      <c r="F675" s="5"/>
      <c r="G675" s="5"/>
      <c r="H675" s="47"/>
      <c r="I675" s="47"/>
      <c r="J675" s="28"/>
      <c r="K675" s="41"/>
      <c r="L675" s="5"/>
      <c r="M675" s="5"/>
      <c r="N675" s="47"/>
      <c r="O675" s="77"/>
      <c r="P675" s="5"/>
    </row>
    <row r="676" spans="2:16" s="3" customFormat="1" ht="11.25">
      <c r="B676" s="4"/>
      <c r="D676" s="1"/>
      <c r="E676" s="5"/>
      <c r="F676" s="5"/>
      <c r="G676" s="5"/>
      <c r="H676" s="47"/>
      <c r="I676" s="47"/>
      <c r="J676" s="28"/>
      <c r="K676" s="41"/>
      <c r="L676" s="5"/>
      <c r="M676" s="5"/>
      <c r="N676" s="47"/>
      <c r="O676" s="77"/>
      <c r="P676" s="5"/>
    </row>
    <row r="677" spans="2:16" s="3" customFormat="1" ht="11.25">
      <c r="B677" s="4"/>
      <c r="D677" s="1"/>
      <c r="E677" s="5"/>
      <c r="F677" s="5"/>
      <c r="G677" s="5"/>
      <c r="H677" s="47"/>
      <c r="I677" s="47"/>
      <c r="J677" s="28"/>
      <c r="K677" s="41"/>
      <c r="L677" s="5"/>
      <c r="M677" s="5"/>
      <c r="N677" s="47"/>
      <c r="O677" s="77"/>
      <c r="P677" s="5"/>
    </row>
    <row r="678" spans="2:16" s="3" customFormat="1" ht="11.25">
      <c r="B678" s="4"/>
      <c r="D678" s="1"/>
      <c r="E678" s="5"/>
      <c r="F678" s="5"/>
      <c r="G678" s="5"/>
      <c r="H678" s="47"/>
      <c r="I678" s="47"/>
      <c r="J678" s="28"/>
      <c r="K678" s="41"/>
      <c r="L678" s="5"/>
      <c r="M678" s="5"/>
      <c r="N678" s="47"/>
      <c r="O678" s="77"/>
      <c r="P678" s="5"/>
    </row>
    <row r="679" spans="2:16" s="3" customFormat="1" ht="11.25">
      <c r="B679" s="4"/>
      <c r="D679" s="1"/>
      <c r="E679" s="5"/>
      <c r="F679" s="5"/>
      <c r="G679" s="5"/>
      <c r="H679" s="47"/>
      <c r="I679" s="47"/>
      <c r="J679" s="28"/>
      <c r="K679" s="41"/>
      <c r="L679" s="5"/>
      <c r="M679" s="5"/>
      <c r="N679" s="47"/>
      <c r="O679" s="77"/>
      <c r="P679" s="5"/>
    </row>
    <row r="680" spans="2:16" s="3" customFormat="1" ht="11.25">
      <c r="B680" s="4"/>
      <c r="D680" s="1"/>
      <c r="E680" s="5"/>
      <c r="F680" s="5"/>
      <c r="G680" s="5"/>
      <c r="H680" s="47"/>
      <c r="I680" s="47"/>
      <c r="J680" s="28"/>
      <c r="K680" s="41"/>
      <c r="L680" s="5"/>
      <c r="M680" s="5"/>
      <c r="N680" s="47"/>
      <c r="O680" s="77"/>
      <c r="P680" s="5"/>
    </row>
    <row r="681" spans="2:16" s="3" customFormat="1" ht="11.25">
      <c r="B681" s="4"/>
      <c r="D681" s="1"/>
      <c r="E681" s="5"/>
      <c r="F681" s="5"/>
      <c r="G681" s="5"/>
      <c r="H681" s="47"/>
      <c r="I681" s="47"/>
      <c r="J681" s="28"/>
      <c r="K681" s="41"/>
      <c r="L681" s="5"/>
      <c r="M681" s="5"/>
      <c r="N681" s="47"/>
      <c r="O681" s="77"/>
      <c r="P681" s="5"/>
    </row>
    <row r="682" spans="2:16" s="3" customFormat="1" ht="11.25">
      <c r="B682" s="4"/>
      <c r="D682" s="1"/>
      <c r="E682" s="5"/>
      <c r="F682" s="5"/>
      <c r="G682" s="5"/>
      <c r="H682" s="47"/>
      <c r="I682" s="47"/>
      <c r="J682" s="28"/>
      <c r="K682" s="41"/>
      <c r="L682" s="5"/>
      <c r="M682" s="5"/>
      <c r="N682" s="47"/>
      <c r="O682" s="77"/>
      <c r="P682" s="5"/>
    </row>
    <row r="683" spans="2:16" s="3" customFormat="1" ht="11.25">
      <c r="B683" s="4"/>
      <c r="D683" s="1"/>
      <c r="E683" s="5"/>
      <c r="F683" s="5"/>
      <c r="G683" s="5"/>
      <c r="H683" s="47"/>
      <c r="I683" s="47"/>
      <c r="J683" s="28"/>
      <c r="K683" s="41"/>
      <c r="L683" s="5"/>
      <c r="M683" s="5"/>
      <c r="N683" s="47"/>
      <c r="O683" s="77"/>
      <c r="P683" s="5"/>
    </row>
    <row r="684" spans="2:16" s="3" customFormat="1" ht="11.25">
      <c r="B684" s="4"/>
      <c r="D684" s="1"/>
      <c r="E684" s="5"/>
      <c r="F684" s="5"/>
      <c r="G684" s="5"/>
      <c r="H684" s="47"/>
      <c r="I684" s="47"/>
      <c r="J684" s="28"/>
      <c r="K684" s="41"/>
      <c r="L684" s="5"/>
      <c r="M684" s="5"/>
      <c r="N684" s="47"/>
      <c r="O684" s="77"/>
      <c r="P684" s="5"/>
    </row>
    <row r="685" spans="2:16" s="3" customFormat="1" ht="11.25">
      <c r="B685" s="4"/>
      <c r="D685" s="1"/>
      <c r="E685" s="5"/>
      <c r="F685" s="5"/>
      <c r="G685" s="5"/>
      <c r="H685" s="47"/>
      <c r="I685" s="47"/>
      <c r="J685" s="28"/>
      <c r="K685" s="41"/>
      <c r="L685" s="5"/>
      <c r="M685" s="5"/>
      <c r="N685" s="47"/>
      <c r="O685" s="77"/>
      <c r="P685" s="5"/>
    </row>
    <row r="686" spans="2:16" s="3" customFormat="1" ht="11.25">
      <c r="B686" s="4"/>
      <c r="D686" s="1"/>
      <c r="E686" s="5"/>
      <c r="F686" s="5"/>
      <c r="G686" s="5"/>
      <c r="H686" s="47"/>
      <c r="I686" s="47"/>
      <c r="J686" s="28"/>
      <c r="K686" s="41"/>
      <c r="L686" s="5"/>
      <c r="M686" s="5"/>
      <c r="N686" s="47"/>
      <c r="O686" s="77"/>
      <c r="P686" s="5"/>
    </row>
    <row r="687" spans="2:16" s="3" customFormat="1" ht="11.25">
      <c r="B687" s="4"/>
      <c r="D687" s="1"/>
      <c r="E687" s="5"/>
      <c r="F687" s="5"/>
      <c r="G687" s="5"/>
      <c r="H687" s="47"/>
      <c r="I687" s="47"/>
      <c r="J687" s="28"/>
      <c r="K687" s="41"/>
      <c r="L687" s="5"/>
      <c r="M687" s="5"/>
      <c r="N687" s="47"/>
      <c r="O687" s="77"/>
      <c r="P687" s="5"/>
    </row>
    <row r="688" spans="2:16" s="3" customFormat="1" ht="11.25">
      <c r="B688" s="4"/>
      <c r="D688" s="1"/>
      <c r="E688" s="5"/>
      <c r="F688" s="5"/>
      <c r="G688" s="5"/>
      <c r="H688" s="47"/>
      <c r="I688" s="47"/>
      <c r="J688" s="28"/>
      <c r="K688" s="41"/>
      <c r="L688" s="5"/>
      <c r="M688" s="5"/>
      <c r="N688" s="47"/>
      <c r="O688" s="77"/>
      <c r="P688" s="5"/>
    </row>
    <row r="689" spans="2:16" s="3" customFormat="1" ht="11.25">
      <c r="B689" s="4"/>
      <c r="D689" s="1"/>
      <c r="E689" s="5"/>
      <c r="F689" s="5"/>
      <c r="G689" s="5"/>
      <c r="H689" s="47"/>
      <c r="I689" s="47"/>
      <c r="J689" s="28"/>
      <c r="K689" s="41"/>
      <c r="L689" s="5"/>
      <c r="M689" s="5"/>
      <c r="N689" s="47"/>
      <c r="O689" s="77"/>
      <c r="P689" s="5"/>
    </row>
    <row r="690" spans="2:16" s="3" customFormat="1" ht="11.25">
      <c r="B690" s="4"/>
      <c r="D690" s="1"/>
      <c r="E690" s="5"/>
      <c r="F690" s="5"/>
      <c r="G690" s="5"/>
      <c r="H690" s="47"/>
      <c r="I690" s="47"/>
      <c r="J690" s="28"/>
      <c r="K690" s="41"/>
      <c r="L690" s="5"/>
      <c r="M690" s="5"/>
      <c r="N690" s="47"/>
      <c r="O690" s="77"/>
      <c r="P690" s="5"/>
    </row>
    <row r="691" spans="2:16" s="3" customFormat="1" ht="11.25">
      <c r="B691" s="4"/>
      <c r="D691" s="1"/>
      <c r="E691" s="5"/>
      <c r="F691" s="5"/>
      <c r="G691" s="5"/>
      <c r="H691" s="47"/>
      <c r="I691" s="47"/>
      <c r="J691" s="28"/>
      <c r="K691" s="41"/>
      <c r="L691" s="5"/>
      <c r="M691" s="5"/>
      <c r="N691" s="47"/>
      <c r="O691" s="77"/>
      <c r="P691" s="5"/>
    </row>
    <row r="692" spans="2:16" s="3" customFormat="1" ht="11.25">
      <c r="B692" s="4"/>
      <c r="D692" s="1"/>
      <c r="E692" s="5"/>
      <c r="F692" s="5"/>
      <c r="G692" s="5"/>
      <c r="H692" s="47"/>
      <c r="I692" s="47"/>
      <c r="J692" s="28"/>
      <c r="K692" s="41"/>
      <c r="L692" s="5"/>
      <c r="M692" s="5"/>
      <c r="N692" s="47"/>
      <c r="O692" s="77"/>
      <c r="P692" s="5"/>
    </row>
    <row r="693" spans="8:14" ht="11.25">
      <c r="H693" s="48"/>
      <c r="I693" s="48"/>
      <c r="K693" s="33"/>
      <c r="N693" s="48"/>
    </row>
    <row r="694" spans="8:14" ht="11.25">
      <c r="H694" s="48"/>
      <c r="I694" s="48"/>
      <c r="K694" s="33"/>
      <c r="N694" s="48"/>
    </row>
    <row r="695" spans="8:14" ht="11.25">
      <c r="H695" s="48"/>
      <c r="I695" s="48"/>
      <c r="K695" s="33"/>
      <c r="N695" s="48"/>
    </row>
    <row r="696" spans="8:14" ht="11.25">
      <c r="H696" s="48"/>
      <c r="I696" s="48"/>
      <c r="K696" s="33"/>
      <c r="N696" s="48"/>
    </row>
    <row r="697" spans="8:14" ht="11.25">
      <c r="H697" s="48"/>
      <c r="I697" s="48"/>
      <c r="K697" s="33"/>
      <c r="N697" s="48"/>
    </row>
    <row r="698" spans="8:14" ht="11.25">
      <c r="H698" s="48"/>
      <c r="I698" s="48"/>
      <c r="K698" s="33"/>
      <c r="N698" s="48"/>
    </row>
    <row r="699" spans="8:14" ht="11.25">
      <c r="H699" s="48"/>
      <c r="I699" s="48"/>
      <c r="K699" s="33"/>
      <c r="N699" s="48"/>
    </row>
    <row r="700" spans="8:14" ht="11.25">
      <c r="H700" s="48"/>
      <c r="I700" s="48"/>
      <c r="K700" s="33"/>
      <c r="N700" s="48"/>
    </row>
    <row r="701" spans="8:14" ht="11.25">
      <c r="H701" s="48"/>
      <c r="I701" s="48"/>
      <c r="K701" s="33"/>
      <c r="N701" s="48"/>
    </row>
    <row r="702" spans="8:14" ht="11.25">
      <c r="H702" s="48"/>
      <c r="I702" s="48"/>
      <c r="K702" s="33"/>
      <c r="N702" s="48"/>
    </row>
    <row r="703" spans="8:14" ht="11.25">
      <c r="H703" s="48"/>
      <c r="I703" s="48"/>
      <c r="K703" s="33"/>
      <c r="N703" s="48"/>
    </row>
    <row r="704" spans="8:14" ht="11.25">
      <c r="H704" s="48"/>
      <c r="I704" s="48"/>
      <c r="K704" s="33"/>
      <c r="N704" s="48"/>
    </row>
    <row r="705" spans="8:14" ht="11.25">
      <c r="H705" s="48"/>
      <c r="I705" s="48"/>
      <c r="K705" s="33"/>
      <c r="N705" s="48"/>
    </row>
    <row r="706" spans="8:14" ht="11.25">
      <c r="H706" s="48"/>
      <c r="I706" s="48"/>
      <c r="K706" s="33"/>
      <c r="N706" s="48"/>
    </row>
    <row r="707" spans="8:14" ht="11.25">
      <c r="H707" s="48"/>
      <c r="I707" s="48"/>
      <c r="K707" s="33"/>
      <c r="N707" s="48"/>
    </row>
    <row r="708" spans="8:14" ht="11.25">
      <c r="H708" s="48"/>
      <c r="I708" s="48"/>
      <c r="K708" s="33"/>
      <c r="N708" s="48"/>
    </row>
    <row r="709" spans="8:14" ht="11.25">
      <c r="H709" s="48"/>
      <c r="I709" s="48"/>
      <c r="K709" s="33"/>
      <c r="N709" s="48"/>
    </row>
    <row r="710" spans="8:14" ht="11.25">
      <c r="H710" s="48"/>
      <c r="I710" s="48"/>
      <c r="K710" s="33"/>
      <c r="N710" s="48"/>
    </row>
    <row r="711" spans="8:14" ht="11.25">
      <c r="H711" s="48"/>
      <c r="I711" s="48"/>
      <c r="K711" s="33"/>
      <c r="N711" s="48"/>
    </row>
    <row r="712" spans="8:14" ht="11.25">
      <c r="H712" s="48"/>
      <c r="I712" s="48"/>
      <c r="K712" s="33"/>
      <c r="N712" s="48"/>
    </row>
    <row r="713" spans="8:14" ht="11.25">
      <c r="H713" s="48"/>
      <c r="I713" s="48"/>
      <c r="K713" s="33"/>
      <c r="N713" s="48"/>
    </row>
    <row r="714" spans="8:14" ht="11.25">
      <c r="H714" s="48"/>
      <c r="I714" s="48"/>
      <c r="K714" s="33"/>
      <c r="N714" s="48"/>
    </row>
    <row r="715" spans="8:14" ht="11.25">
      <c r="H715" s="48"/>
      <c r="I715" s="48"/>
      <c r="K715" s="33"/>
      <c r="N715" s="48"/>
    </row>
    <row r="716" spans="8:14" ht="11.25">
      <c r="H716" s="48"/>
      <c r="I716" s="48"/>
      <c r="K716" s="33"/>
      <c r="N716" s="48"/>
    </row>
    <row r="717" spans="8:14" ht="11.25">
      <c r="H717" s="48"/>
      <c r="I717" s="48"/>
      <c r="K717" s="33"/>
      <c r="N717" s="48"/>
    </row>
    <row r="718" spans="8:14" ht="11.25">
      <c r="H718" s="48"/>
      <c r="I718" s="48"/>
      <c r="K718" s="33"/>
      <c r="N718" s="48"/>
    </row>
    <row r="719" spans="8:14" ht="11.25">
      <c r="H719" s="48"/>
      <c r="I719" s="48"/>
      <c r="K719" s="33"/>
      <c r="N719" s="48"/>
    </row>
    <row r="720" spans="8:14" ht="11.25">
      <c r="H720" s="48"/>
      <c r="I720" s="48"/>
      <c r="K720" s="33"/>
      <c r="N720" s="48"/>
    </row>
    <row r="721" spans="8:14" ht="11.25">
      <c r="H721" s="48"/>
      <c r="I721" s="48"/>
      <c r="K721" s="33"/>
      <c r="N721" s="48"/>
    </row>
    <row r="722" spans="8:14" ht="11.25">
      <c r="H722" s="48"/>
      <c r="I722" s="48"/>
      <c r="K722" s="33"/>
      <c r="N722" s="48"/>
    </row>
    <row r="723" spans="8:14" ht="11.25">
      <c r="H723" s="48"/>
      <c r="I723" s="48"/>
      <c r="K723" s="33"/>
      <c r="N723" s="48"/>
    </row>
    <row r="724" spans="8:14" ht="11.25">
      <c r="H724" s="48"/>
      <c r="I724" s="48"/>
      <c r="K724" s="33"/>
      <c r="N724" s="48"/>
    </row>
    <row r="725" spans="8:14" ht="11.25">
      <c r="H725" s="48"/>
      <c r="I725" s="48"/>
      <c r="K725" s="33"/>
      <c r="N725" s="48"/>
    </row>
    <row r="726" spans="8:14" ht="11.25">
      <c r="H726" s="48"/>
      <c r="I726" s="48"/>
      <c r="K726" s="33"/>
      <c r="N726" s="48"/>
    </row>
    <row r="727" spans="8:14" ht="11.25">
      <c r="H727" s="48"/>
      <c r="I727" s="48"/>
      <c r="K727" s="33"/>
      <c r="N727" s="48"/>
    </row>
    <row r="728" spans="8:14" ht="11.25">
      <c r="H728" s="48"/>
      <c r="I728" s="48"/>
      <c r="K728" s="33"/>
      <c r="N728" s="48"/>
    </row>
    <row r="729" spans="8:14" ht="11.25">
      <c r="H729" s="48"/>
      <c r="I729" s="48"/>
      <c r="K729" s="33"/>
      <c r="N729" s="48"/>
    </row>
    <row r="730" spans="8:14" ht="11.25">
      <c r="H730" s="48"/>
      <c r="I730" s="48"/>
      <c r="K730" s="33"/>
      <c r="N730" s="48"/>
    </row>
    <row r="731" spans="8:14" ht="11.25">
      <c r="H731" s="48"/>
      <c r="I731" s="48"/>
      <c r="K731" s="33"/>
      <c r="N731" s="48"/>
    </row>
    <row r="732" spans="8:14" ht="11.25">
      <c r="H732" s="48"/>
      <c r="I732" s="48"/>
      <c r="K732" s="33"/>
      <c r="N732" s="48"/>
    </row>
    <row r="733" spans="8:14" ht="11.25">
      <c r="H733" s="48"/>
      <c r="I733" s="48"/>
      <c r="K733" s="33"/>
      <c r="N733" s="48"/>
    </row>
    <row r="734" spans="8:14" ht="11.25">
      <c r="H734" s="48"/>
      <c r="I734" s="48"/>
      <c r="K734" s="33"/>
      <c r="N734" s="48"/>
    </row>
    <row r="735" spans="8:14" ht="11.25">
      <c r="H735" s="48"/>
      <c r="I735" s="48"/>
      <c r="K735" s="33"/>
      <c r="N735" s="48"/>
    </row>
    <row r="736" spans="8:14" ht="11.25">
      <c r="H736" s="48"/>
      <c r="I736" s="48"/>
      <c r="K736" s="33"/>
      <c r="N736" s="48"/>
    </row>
    <row r="737" spans="8:14" ht="11.25">
      <c r="H737" s="48"/>
      <c r="I737" s="48"/>
      <c r="K737" s="33"/>
      <c r="N737" s="48"/>
    </row>
    <row r="738" spans="8:14" ht="11.25">
      <c r="H738" s="48"/>
      <c r="I738" s="48"/>
      <c r="K738" s="33"/>
      <c r="N738" s="48"/>
    </row>
    <row r="739" spans="8:14" ht="11.25">
      <c r="H739" s="48"/>
      <c r="I739" s="48"/>
      <c r="K739" s="33"/>
      <c r="N739" s="48"/>
    </row>
    <row r="740" spans="8:14" ht="11.25">
      <c r="H740" s="48"/>
      <c r="I740" s="48"/>
      <c r="K740" s="33"/>
      <c r="N740" s="48"/>
    </row>
    <row r="741" spans="8:14" ht="11.25">
      <c r="H741" s="48"/>
      <c r="I741" s="48"/>
      <c r="K741" s="33"/>
      <c r="N741" s="48"/>
    </row>
    <row r="742" spans="8:14" ht="11.25">
      <c r="H742" s="48"/>
      <c r="I742" s="48"/>
      <c r="K742" s="33"/>
      <c r="N742" s="48"/>
    </row>
    <row r="743" spans="8:14" ht="11.25">
      <c r="H743" s="48"/>
      <c r="I743" s="48"/>
      <c r="K743" s="33"/>
      <c r="N743" s="48"/>
    </row>
    <row r="744" spans="8:14" ht="11.25">
      <c r="H744" s="48"/>
      <c r="I744" s="48"/>
      <c r="K744" s="33"/>
      <c r="N744" s="48"/>
    </row>
    <row r="745" spans="8:14" ht="11.25">
      <c r="H745" s="48"/>
      <c r="I745" s="48"/>
      <c r="K745" s="33"/>
      <c r="N745" s="48"/>
    </row>
    <row r="746" spans="8:14" ht="11.25">
      <c r="H746" s="48"/>
      <c r="I746" s="48"/>
      <c r="K746" s="33"/>
      <c r="N746" s="48"/>
    </row>
    <row r="747" spans="8:14" ht="11.25">
      <c r="H747" s="48"/>
      <c r="I747" s="48"/>
      <c r="K747" s="33"/>
      <c r="N747" s="48"/>
    </row>
    <row r="748" spans="8:14" ht="11.25">
      <c r="H748" s="48"/>
      <c r="I748" s="48"/>
      <c r="K748" s="33"/>
      <c r="N748" s="48"/>
    </row>
    <row r="749" spans="8:14" ht="11.25">
      <c r="H749" s="48"/>
      <c r="I749" s="48"/>
      <c r="K749" s="33"/>
      <c r="N749" s="48"/>
    </row>
    <row r="750" spans="8:14" ht="11.25">
      <c r="H750" s="48"/>
      <c r="I750" s="48"/>
      <c r="K750" s="33"/>
      <c r="N750" s="48"/>
    </row>
    <row r="751" spans="8:14" ht="11.25">
      <c r="H751" s="48"/>
      <c r="I751" s="48"/>
      <c r="K751" s="33"/>
      <c r="N751" s="48"/>
    </row>
    <row r="752" spans="8:14" ht="11.25">
      <c r="H752" s="48"/>
      <c r="I752" s="48"/>
      <c r="K752" s="33"/>
      <c r="N752" s="48"/>
    </row>
    <row r="753" spans="8:14" ht="11.25">
      <c r="H753" s="48"/>
      <c r="I753" s="48"/>
      <c r="K753" s="33"/>
      <c r="N753" s="48"/>
    </row>
    <row r="754" spans="8:14" ht="11.25">
      <c r="H754" s="48"/>
      <c r="I754" s="48"/>
      <c r="K754" s="33"/>
      <c r="N754" s="48"/>
    </row>
    <row r="755" spans="8:14" ht="11.25">
      <c r="H755" s="48"/>
      <c r="I755" s="48"/>
      <c r="K755" s="33"/>
      <c r="N755" s="48"/>
    </row>
    <row r="756" spans="8:14" ht="11.25">
      <c r="H756" s="48"/>
      <c r="I756" s="48"/>
      <c r="K756" s="33"/>
      <c r="N756" s="48"/>
    </row>
    <row r="757" spans="8:14" ht="11.25">
      <c r="H757" s="48"/>
      <c r="I757" s="48"/>
      <c r="K757" s="33"/>
      <c r="N757" s="48"/>
    </row>
    <row r="758" spans="8:14" ht="11.25">
      <c r="H758" s="48"/>
      <c r="I758" s="48"/>
      <c r="K758" s="33"/>
      <c r="N758" s="48"/>
    </row>
    <row r="759" spans="8:14" ht="11.25">
      <c r="H759" s="48"/>
      <c r="I759" s="48"/>
      <c r="K759" s="33"/>
      <c r="N759" s="48"/>
    </row>
    <row r="760" spans="8:14" ht="11.25">
      <c r="H760" s="48"/>
      <c r="I760" s="48"/>
      <c r="K760" s="33"/>
      <c r="N760" s="48"/>
    </row>
    <row r="761" spans="8:14" ht="11.25">
      <c r="H761" s="48"/>
      <c r="I761" s="48"/>
      <c r="K761" s="33"/>
      <c r="N761" s="48"/>
    </row>
    <row r="762" spans="8:14" ht="11.25">
      <c r="H762" s="48"/>
      <c r="I762" s="48"/>
      <c r="K762" s="33"/>
      <c r="N762" s="48"/>
    </row>
    <row r="763" spans="8:14" ht="11.25">
      <c r="H763" s="48"/>
      <c r="I763" s="48"/>
      <c r="K763" s="33"/>
      <c r="N763" s="48"/>
    </row>
    <row r="764" spans="8:14" ht="11.25">
      <c r="H764" s="48"/>
      <c r="I764" s="48"/>
      <c r="K764" s="33"/>
      <c r="N764" s="48"/>
    </row>
    <row r="765" spans="8:14" ht="11.25">
      <c r="H765" s="48"/>
      <c r="I765" s="48"/>
      <c r="K765" s="33"/>
      <c r="N765" s="48"/>
    </row>
    <row r="766" spans="8:14" ht="11.25">
      <c r="H766" s="48"/>
      <c r="I766" s="48"/>
      <c r="K766" s="33"/>
      <c r="N766" s="48"/>
    </row>
    <row r="767" spans="8:14" ht="11.25">
      <c r="H767" s="48"/>
      <c r="I767" s="48"/>
      <c r="K767" s="33"/>
      <c r="N767" s="48"/>
    </row>
    <row r="768" spans="8:14" ht="11.25">
      <c r="H768" s="48"/>
      <c r="I768" s="48"/>
      <c r="K768" s="33"/>
      <c r="N768" s="48"/>
    </row>
    <row r="769" spans="8:14" ht="11.25">
      <c r="H769" s="48"/>
      <c r="I769" s="48"/>
      <c r="K769" s="33"/>
      <c r="N769" s="48"/>
    </row>
    <row r="770" ht="11.25">
      <c r="K770" s="33"/>
    </row>
    <row r="771" ht="11.25">
      <c r="K771" s="33"/>
    </row>
    <row r="772" ht="11.25">
      <c r="K772" s="33"/>
    </row>
    <row r="773" ht="11.25">
      <c r="K773" s="33"/>
    </row>
    <row r="774" ht="11.25">
      <c r="K774" s="33"/>
    </row>
    <row r="775" ht="11.25">
      <c r="K775" s="33"/>
    </row>
    <row r="776" ht="11.25">
      <c r="K776" s="33"/>
    </row>
    <row r="777" ht="11.25">
      <c r="K777" s="33"/>
    </row>
    <row r="778" ht="11.25">
      <c r="K778" s="33"/>
    </row>
    <row r="779" ht="11.25">
      <c r="K779" s="33"/>
    </row>
    <row r="780" ht="11.25">
      <c r="K780" s="33"/>
    </row>
    <row r="781" ht="11.25">
      <c r="K781" s="33"/>
    </row>
    <row r="782" ht="11.25">
      <c r="K782" s="33"/>
    </row>
    <row r="783" ht="11.25">
      <c r="K783" s="33"/>
    </row>
    <row r="784" ht="11.25">
      <c r="K784" s="33"/>
    </row>
    <row r="785" ht="11.25">
      <c r="K785" s="33"/>
    </row>
    <row r="786" ht="11.25">
      <c r="K786" s="33"/>
    </row>
    <row r="787" ht="11.25">
      <c r="K787" s="33"/>
    </row>
    <row r="788" ht="11.25">
      <c r="K788" s="33"/>
    </row>
    <row r="789" ht="11.25">
      <c r="K789" s="33"/>
    </row>
    <row r="790" ht="11.25">
      <c r="K790" s="33"/>
    </row>
    <row r="791" ht="11.25">
      <c r="K791" s="33"/>
    </row>
    <row r="792" ht="11.25">
      <c r="K792" s="33"/>
    </row>
    <row r="793" ht="11.25">
      <c r="K793" s="33"/>
    </row>
    <row r="794" ht="11.25">
      <c r="K794" s="33"/>
    </row>
    <row r="795" ht="11.25">
      <c r="K795" s="33"/>
    </row>
    <row r="796" ht="11.25">
      <c r="K796" s="33"/>
    </row>
    <row r="797" ht="11.25">
      <c r="K797" s="33"/>
    </row>
    <row r="798" ht="11.25">
      <c r="K798" s="33"/>
    </row>
    <row r="799" ht="11.25">
      <c r="K799" s="33"/>
    </row>
    <row r="800" ht="11.25">
      <c r="K800" s="33"/>
    </row>
    <row r="801" ht="11.25">
      <c r="K801" s="33"/>
    </row>
    <row r="802" ht="11.25">
      <c r="K802" s="33"/>
    </row>
    <row r="803" ht="11.25">
      <c r="K803" s="33"/>
    </row>
    <row r="804" ht="11.25">
      <c r="K804" s="33"/>
    </row>
    <row r="805" ht="11.25">
      <c r="K805" s="33"/>
    </row>
    <row r="806" ht="11.25">
      <c r="K806" s="33"/>
    </row>
    <row r="807" ht="11.25">
      <c r="K807" s="33"/>
    </row>
    <row r="808" ht="11.25">
      <c r="K808" s="33"/>
    </row>
    <row r="809" ht="11.25">
      <c r="K809" s="33"/>
    </row>
    <row r="810" ht="11.25">
      <c r="K810" s="33"/>
    </row>
    <row r="811" ht="11.25">
      <c r="K811" s="33"/>
    </row>
    <row r="812" ht="11.25">
      <c r="K812" s="33"/>
    </row>
    <row r="813" ht="11.25">
      <c r="K813" s="33"/>
    </row>
    <row r="814" ht="11.25">
      <c r="K814" s="33"/>
    </row>
    <row r="815" ht="11.25">
      <c r="K815" s="33"/>
    </row>
    <row r="816" ht="11.25">
      <c r="K816" s="33"/>
    </row>
    <row r="817" ht="11.25">
      <c r="K817" s="33"/>
    </row>
    <row r="818" ht="11.25">
      <c r="K818" s="33"/>
    </row>
    <row r="819" ht="11.25">
      <c r="K819" s="33"/>
    </row>
    <row r="820" ht="11.25">
      <c r="K820" s="33"/>
    </row>
    <row r="821" ht="11.25">
      <c r="K821" s="33"/>
    </row>
    <row r="822" ht="11.25">
      <c r="K822" s="33"/>
    </row>
    <row r="823" ht="11.25">
      <c r="K823" s="33"/>
    </row>
    <row r="824" ht="11.25">
      <c r="K824" s="33"/>
    </row>
    <row r="825" ht="11.25">
      <c r="K825" s="33"/>
    </row>
    <row r="826" ht="11.25">
      <c r="K826" s="33"/>
    </row>
    <row r="827" ht="11.25">
      <c r="K827" s="33"/>
    </row>
    <row r="828" ht="11.25">
      <c r="K828" s="33"/>
    </row>
    <row r="829" ht="11.25">
      <c r="K829" s="33"/>
    </row>
    <row r="830" ht="11.25">
      <c r="K830" s="33"/>
    </row>
    <row r="831" ht="11.25">
      <c r="K831" s="33"/>
    </row>
    <row r="832" ht="11.25">
      <c r="K832" s="33"/>
    </row>
    <row r="833" ht="11.25">
      <c r="K833" s="33"/>
    </row>
    <row r="834" ht="11.25">
      <c r="K834" s="33"/>
    </row>
    <row r="835" ht="11.25">
      <c r="K835" s="33"/>
    </row>
    <row r="836" ht="11.25">
      <c r="K836" s="33"/>
    </row>
    <row r="837" ht="11.25">
      <c r="K837" s="33"/>
    </row>
    <row r="838" ht="11.25">
      <c r="K838" s="33"/>
    </row>
    <row r="839" ht="11.25">
      <c r="K839" s="33"/>
    </row>
    <row r="840" ht="11.25">
      <c r="K840" s="33"/>
    </row>
    <row r="841" ht="11.25">
      <c r="K841" s="33"/>
    </row>
    <row r="842" ht="11.25">
      <c r="K842" s="33"/>
    </row>
    <row r="843" ht="11.25">
      <c r="K843" s="33"/>
    </row>
    <row r="844" ht="11.25">
      <c r="K844" s="33"/>
    </row>
    <row r="845" ht="11.25">
      <c r="K845" s="33"/>
    </row>
    <row r="846" ht="11.25">
      <c r="K846" s="33"/>
    </row>
    <row r="847" ht="11.25">
      <c r="K847" s="33"/>
    </row>
    <row r="848" ht="11.25">
      <c r="K848" s="33"/>
    </row>
    <row r="849" ht="11.25">
      <c r="K849" s="33"/>
    </row>
    <row r="850" ht="11.25">
      <c r="K850" s="33"/>
    </row>
    <row r="851" ht="11.25">
      <c r="K851" s="33"/>
    </row>
    <row r="852" ht="11.25">
      <c r="K852" s="33"/>
    </row>
    <row r="853" ht="11.25">
      <c r="K853" s="33"/>
    </row>
    <row r="854" ht="11.25">
      <c r="K854" s="33"/>
    </row>
    <row r="855" ht="11.25">
      <c r="K855" s="33"/>
    </row>
    <row r="856" ht="11.25">
      <c r="K856" s="33"/>
    </row>
    <row r="857" ht="11.25">
      <c r="K857" s="33"/>
    </row>
    <row r="858" ht="11.25">
      <c r="K858" s="33"/>
    </row>
    <row r="859" ht="11.25">
      <c r="K859" s="33"/>
    </row>
    <row r="860" ht="11.25">
      <c r="K860" s="33"/>
    </row>
    <row r="861" ht="11.25">
      <c r="K861" s="33"/>
    </row>
    <row r="862" ht="11.25">
      <c r="K862" s="33"/>
    </row>
    <row r="863" ht="11.25">
      <c r="K863" s="33"/>
    </row>
    <row r="864" ht="11.25">
      <c r="K864" s="33"/>
    </row>
    <row r="865" ht="11.25">
      <c r="K865" s="33"/>
    </row>
    <row r="866" ht="11.25">
      <c r="K866" s="33"/>
    </row>
    <row r="867" ht="11.25">
      <c r="K867" s="33"/>
    </row>
    <row r="868" ht="11.25">
      <c r="K868" s="33"/>
    </row>
    <row r="869" ht="11.25">
      <c r="K869" s="33"/>
    </row>
    <row r="870" ht="11.25">
      <c r="K870" s="33"/>
    </row>
    <row r="871" ht="11.25">
      <c r="K871" s="33"/>
    </row>
    <row r="872" ht="11.25">
      <c r="K872" s="33"/>
    </row>
    <row r="873" ht="11.25">
      <c r="K873" s="33"/>
    </row>
    <row r="874" ht="11.25">
      <c r="K874" s="33"/>
    </row>
    <row r="875" ht="11.25">
      <c r="K875" s="33"/>
    </row>
    <row r="876" ht="11.25">
      <c r="K876" s="33"/>
    </row>
    <row r="877" ht="11.25">
      <c r="K877" s="33"/>
    </row>
    <row r="878" ht="11.25">
      <c r="K878" s="33"/>
    </row>
    <row r="879" ht="11.25">
      <c r="K879" s="33"/>
    </row>
    <row r="880" ht="11.25">
      <c r="K880" s="33"/>
    </row>
    <row r="881" ht="11.25">
      <c r="K881" s="33"/>
    </row>
    <row r="882" ht="11.25">
      <c r="K882" s="33"/>
    </row>
    <row r="883" ht="11.25">
      <c r="K883" s="33"/>
    </row>
    <row r="884" ht="11.25">
      <c r="K884" s="33"/>
    </row>
    <row r="885" ht="11.25">
      <c r="K885" s="33"/>
    </row>
    <row r="886" ht="11.25">
      <c r="K886" s="33"/>
    </row>
    <row r="887" ht="11.25">
      <c r="K887" s="33"/>
    </row>
    <row r="888" ht="11.25">
      <c r="K888" s="33"/>
    </row>
    <row r="889" ht="11.25">
      <c r="K889" s="33"/>
    </row>
    <row r="890" ht="11.25">
      <c r="K890" s="33"/>
    </row>
    <row r="891" ht="11.25">
      <c r="K891" s="33"/>
    </row>
    <row r="892" ht="11.25">
      <c r="K892" s="33"/>
    </row>
    <row r="893" ht="11.25">
      <c r="K893" s="33"/>
    </row>
    <row r="894" ht="11.25">
      <c r="K894" s="33"/>
    </row>
    <row r="895" ht="11.25">
      <c r="K895" s="33"/>
    </row>
    <row r="896" ht="11.25">
      <c r="K896" s="33"/>
    </row>
    <row r="897" ht="11.25">
      <c r="K897" s="33"/>
    </row>
  </sheetData>
  <mergeCells count="20">
    <mergeCell ref="E229:F229"/>
    <mergeCell ref="E230:F230"/>
    <mergeCell ref="B188:D188"/>
    <mergeCell ref="B173:D173"/>
    <mergeCell ref="B199:C199"/>
    <mergeCell ref="E228:F228"/>
    <mergeCell ref="B200:C200"/>
    <mergeCell ref="B209:D209"/>
    <mergeCell ref="H64:I64"/>
    <mergeCell ref="H91:I91"/>
    <mergeCell ref="H96:I96"/>
    <mergeCell ref="B92:D92"/>
    <mergeCell ref="H169:I169"/>
    <mergeCell ref="H116:I116"/>
    <mergeCell ref="H69:I69"/>
    <mergeCell ref="B140:D140"/>
    <mergeCell ref="H235:I235"/>
    <mergeCell ref="H282:I282"/>
    <mergeCell ref="H286:I286"/>
    <mergeCell ref="E231:F231"/>
  </mergeCells>
  <printOptions horizontalCentered="1"/>
  <pageMargins left="0" right="0" top="0.75" bottom="0.38" header="0.2" footer="0.22"/>
  <pageSetup horizontalDpi="600" verticalDpi="600" orientation="landscape" paperSize="9" scale="75" r:id="rId1"/>
  <headerFooter alignWithMargins="0">
    <oddHeader>&amp;C&amp;"Arial,Grassetto"&amp;11
COMITATO INTERMINISTERIALE PER LA PROGRAMMAZIONE ECONOMICA
Art.9 legge n.211/1992 - INTERVENTI NON AVVIATI&amp;R&amp;"Arial,Grassetto"&amp;11&amp;UALLEGATO   3</oddHeader>
    <oddFooter>&amp;LN.B.: 1° rigo importi in euro, 2° rigo importi in lire</oddFooter>
  </headerFooter>
  <rowBreaks count="6" manualBreakCount="6">
    <brk id="36" max="255" man="1"/>
    <brk id="71" max="255" man="1"/>
    <brk id="138" max="255" man="1"/>
    <brk id="174" max="255" man="1"/>
    <brk id="202" max="255" man="1"/>
    <brk id="2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6"/>
  <sheetViews>
    <sheetView workbookViewId="0" topLeftCell="J103">
      <selection activeCell="G58" sqref="G58"/>
    </sheetView>
  </sheetViews>
  <sheetFormatPr defaultColWidth="9.140625" defaultRowHeight="12.75"/>
  <cols>
    <col min="1" max="1" width="3.57421875" style="213" customWidth="1"/>
    <col min="2" max="2" width="19.421875" style="262" customWidth="1"/>
    <col min="3" max="3" width="8.57421875" style="213" customWidth="1"/>
    <col min="4" max="4" width="23.421875" style="213" hidden="1" customWidth="1"/>
    <col min="5" max="5" width="7.57421875" style="263" customWidth="1"/>
    <col min="6" max="6" width="9.28125" style="213" hidden="1" customWidth="1"/>
    <col min="7" max="7" width="16.8515625" style="264" customWidth="1"/>
    <col min="8" max="8" width="17.7109375" style="264" customWidth="1"/>
    <col min="9" max="9" width="16.8515625" style="264" customWidth="1"/>
    <col min="10" max="10" width="7.8515625" style="265" customWidth="1"/>
    <col min="11" max="11" width="7.57421875" style="265" customWidth="1"/>
    <col min="12" max="12" width="8.57421875" style="263" customWidth="1"/>
    <col min="13" max="13" width="7.00390625" style="266" customWidth="1"/>
    <col min="14" max="14" width="15.421875" style="264" customWidth="1"/>
    <col min="15" max="15" width="16.57421875" style="264" customWidth="1"/>
    <col min="16" max="16" width="16.28125" style="264" customWidth="1"/>
    <col min="17" max="17" width="9.140625" style="256" customWidth="1"/>
    <col min="18" max="16384" width="9.140625" style="213" customWidth="1"/>
  </cols>
  <sheetData>
    <row r="1" spans="1:16" s="247" customFormat="1" ht="45">
      <c r="A1" s="214" t="s">
        <v>0</v>
      </c>
      <c r="B1" s="214" t="s">
        <v>237</v>
      </c>
      <c r="C1" s="214" t="s">
        <v>1</v>
      </c>
      <c r="D1" s="214"/>
      <c r="E1" s="214" t="s">
        <v>57</v>
      </c>
      <c r="F1" s="214"/>
      <c r="G1" s="120" t="s">
        <v>40</v>
      </c>
      <c r="H1" s="120" t="s">
        <v>5</v>
      </c>
      <c r="I1" s="120" t="s">
        <v>3</v>
      </c>
      <c r="J1" s="215" t="s">
        <v>204</v>
      </c>
      <c r="K1" s="215" t="s">
        <v>59</v>
      </c>
      <c r="L1" s="214" t="s">
        <v>2</v>
      </c>
      <c r="M1" s="216" t="s">
        <v>61</v>
      </c>
      <c r="N1" s="120" t="s">
        <v>60</v>
      </c>
      <c r="O1" s="120" t="s">
        <v>91</v>
      </c>
      <c r="P1" s="120" t="s">
        <v>323</v>
      </c>
    </row>
    <row r="2" spans="1:17" s="211" customFormat="1" ht="33.75">
      <c r="A2" s="123">
        <v>1</v>
      </c>
      <c r="B2" s="134" t="s">
        <v>233</v>
      </c>
      <c r="C2" s="123" t="s">
        <v>9</v>
      </c>
      <c r="D2" s="123" t="s">
        <v>205</v>
      </c>
      <c r="E2" s="135" t="s">
        <v>232</v>
      </c>
      <c r="F2" s="123" t="s">
        <v>93</v>
      </c>
      <c r="G2" s="90">
        <v>296959101.78</v>
      </c>
      <c r="H2" s="90">
        <f>H4/1936.27</f>
        <v>102416501.83083971</v>
      </c>
      <c r="I2" s="90">
        <v>51645689.91</v>
      </c>
      <c r="J2" s="217">
        <v>0.17391516070630425</v>
      </c>
      <c r="K2" s="217">
        <v>0.1739151607087677</v>
      </c>
      <c r="L2" s="135" t="s">
        <v>214</v>
      </c>
      <c r="M2" s="218">
        <v>8</v>
      </c>
      <c r="N2" s="90">
        <v>7607410.12</v>
      </c>
      <c r="O2" s="90">
        <v>51645689.91</v>
      </c>
      <c r="P2" s="90">
        <v>7865909.44</v>
      </c>
      <c r="Q2" s="248"/>
    </row>
    <row r="3" spans="1:17" s="211" customFormat="1" ht="12.75">
      <c r="A3" s="123"/>
      <c r="B3" s="134"/>
      <c r="C3" s="123"/>
      <c r="D3" s="123"/>
      <c r="E3" s="135"/>
      <c r="F3" s="123" t="s">
        <v>92</v>
      </c>
      <c r="G3" s="90">
        <v>574993000000</v>
      </c>
      <c r="H3" s="90"/>
      <c r="I3" s="90">
        <v>100000000000</v>
      </c>
      <c r="J3" s="307" t="s">
        <v>178</v>
      </c>
      <c r="K3" s="308"/>
      <c r="L3" s="135"/>
      <c r="M3" s="218"/>
      <c r="N3" s="90">
        <v>14730000000</v>
      </c>
      <c r="O3" s="90">
        <v>100000000000</v>
      </c>
      <c r="P3" s="90">
        <f>P2*1936.27</f>
        <v>15230524471.388802</v>
      </c>
      <c r="Q3" s="248"/>
    </row>
    <row r="4" spans="1:17" s="211" customFormat="1" ht="12.75">
      <c r="A4" s="123"/>
      <c r="B4" s="134"/>
      <c r="C4" s="123"/>
      <c r="D4" s="123"/>
      <c r="E4" s="135"/>
      <c r="F4" s="123" t="s">
        <v>92</v>
      </c>
      <c r="G4" s="90"/>
      <c r="H4" s="90">
        <v>198306000000</v>
      </c>
      <c r="I4" s="90"/>
      <c r="J4" s="217"/>
      <c r="K4" s="217"/>
      <c r="L4" s="135"/>
      <c r="M4" s="218"/>
      <c r="N4" s="90"/>
      <c r="O4" s="90"/>
      <c r="P4" s="90"/>
      <c r="Q4" s="248"/>
    </row>
    <row r="5" spans="1:17" s="211" customFormat="1" ht="12.75">
      <c r="A5" s="123"/>
      <c r="B5" s="134"/>
      <c r="C5" s="123"/>
      <c r="D5" s="123"/>
      <c r="E5" s="135"/>
      <c r="F5" s="123" t="s">
        <v>92</v>
      </c>
      <c r="G5" s="90"/>
      <c r="H5" s="183" t="s">
        <v>202</v>
      </c>
      <c r="I5" s="90"/>
      <c r="J5" s="217"/>
      <c r="K5" s="217"/>
      <c r="L5" s="135"/>
      <c r="M5" s="218"/>
      <c r="N5" s="90"/>
      <c r="O5" s="90"/>
      <c r="P5" s="90"/>
      <c r="Q5" s="248"/>
    </row>
    <row r="6" spans="1:17" s="211" customFormat="1" ht="12.75">
      <c r="A6" s="123"/>
      <c r="B6" s="134"/>
      <c r="C6" s="123"/>
      <c r="D6" s="123"/>
      <c r="E6" s="135"/>
      <c r="F6" s="123"/>
      <c r="G6" s="90"/>
      <c r="H6" s="90"/>
      <c r="I6" s="90"/>
      <c r="J6" s="217"/>
      <c r="K6" s="217"/>
      <c r="L6" s="135"/>
      <c r="M6" s="218"/>
      <c r="N6" s="90"/>
      <c r="O6" s="90"/>
      <c r="P6" s="90"/>
      <c r="Q6" s="248"/>
    </row>
    <row r="7" spans="1:16" s="249" customFormat="1" ht="33.75">
      <c r="A7" s="122">
        <v>2</v>
      </c>
      <c r="B7" s="141" t="s">
        <v>260</v>
      </c>
      <c r="C7" s="122" t="s">
        <v>9</v>
      </c>
      <c r="D7" s="122" t="s">
        <v>205</v>
      </c>
      <c r="E7" s="142" t="s">
        <v>206</v>
      </c>
      <c r="F7" s="122" t="s">
        <v>93</v>
      </c>
      <c r="G7" s="89">
        <v>132212966.17</v>
      </c>
      <c r="H7" s="89">
        <v>0</v>
      </c>
      <c r="I7" s="89">
        <v>64557112.39</v>
      </c>
      <c r="J7" s="221">
        <v>0.48828125</v>
      </c>
      <c r="K7" s="221">
        <v>0.4882812500174316</v>
      </c>
      <c r="L7" s="142" t="s">
        <v>214</v>
      </c>
      <c r="M7" s="222">
        <v>8</v>
      </c>
      <c r="N7" s="89">
        <v>9736761.92</v>
      </c>
      <c r="O7" s="89">
        <v>64557112.39</v>
      </c>
      <c r="P7" s="89">
        <v>9832386.8</v>
      </c>
    </row>
    <row r="8" spans="1:17" s="211" customFormat="1" ht="12.75">
      <c r="A8" s="123"/>
      <c r="B8" s="134"/>
      <c r="C8" s="123"/>
      <c r="D8" s="123"/>
      <c r="E8" s="135"/>
      <c r="F8" s="123" t="s">
        <v>92</v>
      </c>
      <c r="G8" s="90">
        <v>256000000000</v>
      </c>
      <c r="H8" s="90"/>
      <c r="I8" s="90">
        <v>125000000000</v>
      </c>
      <c r="J8" s="307" t="s">
        <v>178</v>
      </c>
      <c r="K8" s="308"/>
      <c r="L8" s="135"/>
      <c r="M8" s="218"/>
      <c r="N8" s="90">
        <v>18853000000</v>
      </c>
      <c r="O8" s="90">
        <v>125000000000</v>
      </c>
      <c r="P8" s="90">
        <f>P7*1936.27</f>
        <v>19038155589.236</v>
      </c>
      <c r="Q8" s="248"/>
    </row>
    <row r="9" spans="1:17" s="211" customFormat="1" ht="12.75">
      <c r="A9" s="123"/>
      <c r="B9" s="134"/>
      <c r="C9" s="123"/>
      <c r="D9" s="123"/>
      <c r="E9" s="135"/>
      <c r="F9" s="123" t="s">
        <v>92</v>
      </c>
      <c r="G9" s="90"/>
      <c r="H9" s="90">
        <v>43661000000</v>
      </c>
      <c r="I9" s="90"/>
      <c r="J9" s="217"/>
      <c r="K9" s="217"/>
      <c r="L9" s="135"/>
      <c r="M9" s="218"/>
      <c r="N9" s="90"/>
      <c r="O9" s="90"/>
      <c r="P9" s="90"/>
      <c r="Q9" s="248"/>
    </row>
    <row r="10" spans="1:17" s="211" customFormat="1" ht="12.75">
      <c r="A10" s="123"/>
      <c r="B10" s="134"/>
      <c r="C10" s="123"/>
      <c r="D10" s="123"/>
      <c r="E10" s="135"/>
      <c r="F10" s="123" t="s">
        <v>92</v>
      </c>
      <c r="G10" s="90"/>
      <c r="H10" s="183" t="s">
        <v>202</v>
      </c>
      <c r="I10" s="90"/>
      <c r="J10" s="217"/>
      <c r="K10" s="217"/>
      <c r="L10" s="135"/>
      <c r="M10" s="218"/>
      <c r="N10" s="90"/>
      <c r="O10" s="90"/>
      <c r="P10" s="90"/>
      <c r="Q10" s="248"/>
    </row>
    <row r="11" spans="1:17" s="211" customFormat="1" ht="12.75">
      <c r="A11" s="123"/>
      <c r="B11" s="134"/>
      <c r="C11" s="123"/>
      <c r="D11" s="123"/>
      <c r="E11" s="135"/>
      <c r="F11" s="123" t="s">
        <v>92</v>
      </c>
      <c r="G11" s="90"/>
      <c r="H11" s="90"/>
      <c r="I11" s="90"/>
      <c r="J11" s="217"/>
      <c r="K11" s="217"/>
      <c r="L11" s="135"/>
      <c r="M11" s="218"/>
      <c r="N11" s="90"/>
      <c r="O11" s="90"/>
      <c r="P11" s="90"/>
      <c r="Q11" s="248"/>
    </row>
    <row r="12" spans="1:16" s="249" customFormat="1" ht="33.75">
      <c r="A12" s="122">
        <v>3</v>
      </c>
      <c r="B12" s="141" t="s">
        <v>234</v>
      </c>
      <c r="C12" s="122" t="s">
        <v>9</v>
      </c>
      <c r="D12" s="122" t="s">
        <v>205</v>
      </c>
      <c r="E12" s="142" t="s">
        <v>179</v>
      </c>
      <c r="F12" s="122" t="s">
        <v>93</v>
      </c>
      <c r="G12" s="89">
        <v>30987413.95</v>
      </c>
      <c r="H12" s="89">
        <v>27326767.44</v>
      </c>
      <c r="I12" s="89">
        <v>18592448.37</v>
      </c>
      <c r="J12" s="221">
        <v>0.6</v>
      </c>
      <c r="K12" s="221">
        <v>0.6803749624181674</v>
      </c>
      <c r="L12" s="142" t="s">
        <v>65</v>
      </c>
      <c r="M12" s="222">
        <v>15</v>
      </c>
      <c r="N12" s="89">
        <v>1818319.76</v>
      </c>
      <c r="O12" s="89">
        <v>16396060.47</v>
      </c>
      <c r="P12" s="89">
        <v>1582439.64</v>
      </c>
    </row>
    <row r="13" spans="1:17" s="211" customFormat="1" ht="12.75">
      <c r="A13" s="123"/>
      <c r="B13" s="134"/>
      <c r="C13" s="123"/>
      <c r="D13" s="123"/>
      <c r="E13" s="135"/>
      <c r="F13" s="123" t="s">
        <v>92</v>
      </c>
      <c r="G13" s="90">
        <v>60000000000</v>
      </c>
      <c r="H13" s="90">
        <v>52912000000</v>
      </c>
      <c r="I13" s="90">
        <v>36000000000</v>
      </c>
      <c r="J13" s="217"/>
      <c r="K13" s="217"/>
      <c r="L13" s="135"/>
      <c r="M13" s="218"/>
      <c r="N13" s="90">
        <v>3520758000</v>
      </c>
      <c r="O13" s="90">
        <v>31747200000</v>
      </c>
      <c r="P13" s="90">
        <v>3064030402</v>
      </c>
      <c r="Q13" s="248"/>
    </row>
    <row r="14" spans="1:17" s="211" customFormat="1" ht="12.75">
      <c r="A14" s="123"/>
      <c r="B14" s="134"/>
      <c r="C14" s="123"/>
      <c r="D14" s="123"/>
      <c r="E14" s="135"/>
      <c r="F14" s="123" t="s">
        <v>92</v>
      </c>
      <c r="G14" s="90"/>
      <c r="H14" s="90"/>
      <c r="I14" s="90"/>
      <c r="J14" s="217"/>
      <c r="K14" s="217"/>
      <c r="L14" s="135"/>
      <c r="M14" s="218"/>
      <c r="N14" s="90"/>
      <c r="O14" s="90"/>
      <c r="P14" s="90"/>
      <c r="Q14" s="248"/>
    </row>
    <row r="15" spans="1:16" s="249" customFormat="1" ht="45">
      <c r="A15" s="122">
        <v>4</v>
      </c>
      <c r="B15" s="141" t="s">
        <v>261</v>
      </c>
      <c r="C15" s="122" t="s">
        <v>68</v>
      </c>
      <c r="D15" s="122" t="s">
        <v>205</v>
      </c>
      <c r="E15" s="142" t="s">
        <v>200</v>
      </c>
      <c r="F15" s="122" t="s">
        <v>93</v>
      </c>
      <c r="G15" s="89">
        <v>340562008.4</v>
      </c>
      <c r="H15" s="89">
        <v>303663228.79</v>
      </c>
      <c r="I15" s="89">
        <v>170281004.2</v>
      </c>
      <c r="J15" s="221">
        <v>0.5</v>
      </c>
      <c r="K15" s="221">
        <v>0.5607560878494076</v>
      </c>
      <c r="L15" s="142" t="s">
        <v>214</v>
      </c>
      <c r="M15" s="222">
        <v>10</v>
      </c>
      <c r="N15" s="89">
        <v>26181111.11</v>
      </c>
      <c r="O15" s="89">
        <f>O16/1936.27</f>
        <v>182197937.27114505</v>
      </c>
      <c r="P15" s="89">
        <v>23209667.5</v>
      </c>
    </row>
    <row r="16" spans="1:17" s="211" customFormat="1" ht="22.5">
      <c r="A16" s="123"/>
      <c r="B16" s="134" t="s">
        <v>262</v>
      </c>
      <c r="C16" s="123"/>
      <c r="D16" s="123"/>
      <c r="E16" s="135"/>
      <c r="F16" s="123" t="s">
        <v>92</v>
      </c>
      <c r="G16" s="90">
        <v>659420000000</v>
      </c>
      <c r="H16" s="90">
        <v>587974000000</v>
      </c>
      <c r="I16" s="90">
        <v>329710000000</v>
      </c>
      <c r="J16" s="217"/>
      <c r="K16" s="217"/>
      <c r="L16" s="135"/>
      <c r="M16" s="218"/>
      <c r="N16" s="90">
        <v>50693700000</v>
      </c>
      <c r="O16" s="90">
        <v>352784400000</v>
      </c>
      <c r="P16" s="90">
        <f>P15*1936.27</f>
        <v>44940182890.225</v>
      </c>
      <c r="Q16" s="248"/>
    </row>
    <row r="17" spans="1:17" s="211" customFormat="1" ht="12.75">
      <c r="A17" s="123"/>
      <c r="B17" s="134"/>
      <c r="C17" s="123"/>
      <c r="D17" s="123"/>
      <c r="E17" s="135"/>
      <c r="F17" s="123"/>
      <c r="G17" s="90"/>
      <c r="H17" s="90"/>
      <c r="I17" s="90"/>
      <c r="J17" s="217"/>
      <c r="K17" s="217"/>
      <c r="L17" s="135"/>
      <c r="M17" s="218"/>
      <c r="N17" s="90"/>
      <c r="O17" s="90"/>
      <c r="P17" s="90"/>
      <c r="Q17" s="248"/>
    </row>
    <row r="18" spans="1:16" s="144" customFormat="1" ht="22.5" customHeight="1">
      <c r="A18" s="122">
        <v>5</v>
      </c>
      <c r="B18" s="141" t="s">
        <v>240</v>
      </c>
      <c r="C18" s="122" t="s">
        <v>21</v>
      </c>
      <c r="D18" s="175" t="s">
        <v>201</v>
      </c>
      <c r="E18" s="142" t="s">
        <v>265</v>
      </c>
      <c r="F18" s="89">
        <v>19617098.86</v>
      </c>
      <c r="G18" s="89">
        <v>19617098.86</v>
      </c>
      <c r="H18" s="89">
        <v>19617098.86</v>
      </c>
      <c r="I18" s="89">
        <v>19617098.86</v>
      </c>
      <c r="J18" s="309" t="s">
        <v>264</v>
      </c>
      <c r="K18" s="310"/>
      <c r="L18" s="143" t="s">
        <v>215</v>
      </c>
      <c r="M18" s="143">
        <v>8</v>
      </c>
      <c r="N18" s="89"/>
      <c r="O18" s="89">
        <f>O19/1936.27</f>
        <v>804193.8366033663</v>
      </c>
      <c r="P18" s="89">
        <v>122482.94</v>
      </c>
    </row>
    <row r="19" spans="1:17" s="129" customFormat="1" ht="11.25">
      <c r="A19" s="123"/>
      <c r="B19" s="134" t="s">
        <v>263</v>
      </c>
      <c r="C19" s="123"/>
      <c r="D19" s="172"/>
      <c r="E19" s="223"/>
      <c r="F19" s="90">
        <v>37984000000</v>
      </c>
      <c r="G19" s="90">
        <v>37984000000</v>
      </c>
      <c r="H19" s="90">
        <v>37984000000</v>
      </c>
      <c r="I19" s="90">
        <v>37984000000</v>
      </c>
      <c r="J19" s="219"/>
      <c r="K19" s="220"/>
      <c r="L19" s="136"/>
      <c r="M19" s="90"/>
      <c r="N19" s="90"/>
      <c r="O19" s="90">
        <v>1557136400</v>
      </c>
      <c r="P19" s="90">
        <f>P18*1936.27</f>
        <v>237160042.2338</v>
      </c>
      <c r="Q19" s="146"/>
    </row>
    <row r="20" spans="1:17" s="129" customFormat="1" ht="11.25">
      <c r="A20" s="123"/>
      <c r="B20" s="134"/>
      <c r="C20" s="123"/>
      <c r="D20" s="172"/>
      <c r="E20" s="223"/>
      <c r="F20" s="90"/>
      <c r="G20" s="224"/>
      <c r="H20" s="181"/>
      <c r="I20" s="90"/>
      <c r="J20" s="219"/>
      <c r="K20" s="220"/>
      <c r="L20" s="136"/>
      <c r="M20" s="90"/>
      <c r="N20" s="90"/>
      <c r="O20" s="225"/>
      <c r="P20" s="90"/>
      <c r="Q20" s="146"/>
    </row>
    <row r="21" spans="1:17" s="129" customFormat="1" ht="11.25">
      <c r="A21" s="123"/>
      <c r="B21" s="134"/>
      <c r="C21" s="123" t="s">
        <v>269</v>
      </c>
      <c r="D21" s="172"/>
      <c r="E21" s="223"/>
      <c r="F21" s="90"/>
      <c r="G21" s="224"/>
      <c r="H21" s="181"/>
      <c r="I21" s="90"/>
      <c r="J21" s="219"/>
      <c r="K21" s="220"/>
      <c r="L21" s="136"/>
      <c r="M21" s="90"/>
      <c r="N21" s="90"/>
      <c r="O21" s="225"/>
      <c r="P21" s="90"/>
      <c r="Q21" s="146"/>
    </row>
    <row r="22" spans="1:17" s="211" customFormat="1" ht="12.75">
      <c r="A22" s="123"/>
      <c r="B22" s="134"/>
      <c r="C22" s="123"/>
      <c r="D22" s="123"/>
      <c r="E22" s="172"/>
      <c r="F22" s="123"/>
      <c r="G22" s="224"/>
      <c r="H22" s="181"/>
      <c r="I22" s="90"/>
      <c r="J22" s="226"/>
      <c r="K22" s="227"/>
      <c r="L22" s="135"/>
      <c r="M22" s="218"/>
      <c r="N22" s="90"/>
      <c r="O22" s="90"/>
      <c r="P22" s="90"/>
      <c r="Q22" s="248"/>
    </row>
    <row r="23" spans="1:16" s="249" customFormat="1" ht="45">
      <c r="A23" s="122">
        <v>6</v>
      </c>
      <c r="B23" s="141" t="s">
        <v>327</v>
      </c>
      <c r="C23" s="122" t="s">
        <v>21</v>
      </c>
      <c r="D23" s="122" t="s">
        <v>207</v>
      </c>
      <c r="E23" s="142" t="s">
        <v>265</v>
      </c>
      <c r="F23" s="122" t="s">
        <v>93</v>
      </c>
      <c r="G23" s="89">
        <v>48223646.5</v>
      </c>
      <c r="H23" s="89">
        <v>48223646.5</v>
      </c>
      <c r="I23" s="250"/>
      <c r="J23" s="250"/>
      <c r="K23" s="250"/>
      <c r="L23" s="250"/>
      <c r="M23" s="250"/>
      <c r="N23" s="250"/>
      <c r="O23" s="250"/>
      <c r="P23" s="250"/>
    </row>
    <row r="24" spans="1:16" s="248" customFormat="1" ht="12.75">
      <c r="A24" s="123"/>
      <c r="B24" s="134"/>
      <c r="C24" s="123"/>
      <c r="D24" s="123"/>
      <c r="E24" s="228"/>
      <c r="F24" s="146"/>
      <c r="G24" s="90">
        <v>93374000000</v>
      </c>
      <c r="H24" s="90">
        <v>93374000000</v>
      </c>
      <c r="I24" s="90"/>
      <c r="J24" s="217"/>
      <c r="K24" s="217"/>
      <c r="L24" s="135"/>
      <c r="M24" s="218"/>
      <c r="N24" s="90"/>
      <c r="P24" s="90"/>
    </row>
    <row r="25" spans="1:17" s="211" customFormat="1" ht="12.75">
      <c r="A25" s="123"/>
      <c r="B25" s="229"/>
      <c r="C25" s="123"/>
      <c r="D25" s="123"/>
      <c r="E25" s="135"/>
      <c r="F25" s="123"/>
      <c r="G25" s="90"/>
      <c r="H25" s="90"/>
      <c r="I25" s="90">
        <v>20658275.97</v>
      </c>
      <c r="J25" s="217">
        <v>0.42838477533360464</v>
      </c>
      <c r="K25" s="217">
        <v>0.42838477529898117</v>
      </c>
      <c r="L25" s="135" t="s">
        <v>214</v>
      </c>
      <c r="M25" s="218">
        <v>8</v>
      </c>
      <c r="N25" s="90">
        <v>3189432.24</v>
      </c>
      <c r="O25" s="90"/>
      <c r="P25" s="90"/>
      <c r="Q25" s="248"/>
    </row>
    <row r="26" spans="1:17" s="211" customFormat="1" ht="12.75">
      <c r="A26" s="123"/>
      <c r="B26" s="176"/>
      <c r="C26" s="123"/>
      <c r="D26" s="123"/>
      <c r="E26" s="251"/>
      <c r="F26" s="230"/>
      <c r="G26" s="252"/>
      <c r="H26" s="185" t="s">
        <v>208</v>
      </c>
      <c r="I26" s="90">
        <v>40000000012</v>
      </c>
      <c r="J26" s="217"/>
      <c r="K26" s="217"/>
      <c r="L26" s="135"/>
      <c r="M26" s="218"/>
      <c r="N26" s="90">
        <v>6175601963</v>
      </c>
      <c r="O26" s="90"/>
      <c r="P26" s="90"/>
      <c r="Q26" s="248"/>
    </row>
    <row r="27" spans="1:17" s="211" customFormat="1" ht="12.75">
      <c r="A27" s="123"/>
      <c r="B27" s="176"/>
      <c r="C27" s="123"/>
      <c r="D27" s="123"/>
      <c r="E27" s="253"/>
      <c r="F27" s="231"/>
      <c r="G27" s="185"/>
      <c r="H27" s="253"/>
      <c r="I27" s="90">
        <v>17740294.480000004</v>
      </c>
      <c r="J27" s="217">
        <v>0.367875425632403</v>
      </c>
      <c r="K27" s="217">
        <v>0.36787542559644476</v>
      </c>
      <c r="L27" s="135" t="s">
        <v>214</v>
      </c>
      <c r="M27" s="218">
        <v>8</v>
      </c>
      <c r="N27" s="90">
        <v>2466803.72</v>
      </c>
      <c r="O27" s="90">
        <f>O28/1936.27</f>
        <v>17740294.477526378</v>
      </c>
      <c r="P27" s="90">
        <v>2701939.9</v>
      </c>
      <c r="Q27" s="248"/>
    </row>
    <row r="28" spans="1:17" s="211" customFormat="1" ht="12.75">
      <c r="A28" s="123"/>
      <c r="C28" s="123"/>
      <c r="D28" s="123"/>
      <c r="E28" s="252"/>
      <c r="F28" s="178"/>
      <c r="G28" s="178"/>
      <c r="H28" s="179" t="s">
        <v>270</v>
      </c>
      <c r="I28" s="90">
        <v>34349999988</v>
      </c>
      <c r="J28" s="217"/>
      <c r="K28" s="217"/>
      <c r="L28" s="135"/>
      <c r="M28" s="218"/>
      <c r="N28" s="90">
        <v>4776398037</v>
      </c>
      <c r="O28" s="90">
        <v>34349999988</v>
      </c>
      <c r="P28" s="90">
        <f>P27*1936.27</f>
        <v>5231685170.172999</v>
      </c>
      <c r="Q28" s="248"/>
    </row>
    <row r="29" spans="1:16" s="249" customFormat="1" ht="12.75">
      <c r="A29" s="123"/>
      <c r="B29" s="248"/>
      <c r="C29" s="123"/>
      <c r="D29" s="123"/>
      <c r="E29" s="185"/>
      <c r="F29" s="185"/>
      <c r="G29" s="185"/>
      <c r="H29" s="185"/>
      <c r="I29" s="89">
        <f>SUM(I27+I25)</f>
        <v>38398570.45</v>
      </c>
      <c r="J29" s="217"/>
      <c r="K29" s="217"/>
      <c r="L29" s="135"/>
      <c r="M29" s="218"/>
      <c r="N29" s="89">
        <f>SUM(N27+N25+N31)</f>
        <v>5656235.960000001</v>
      </c>
      <c r="O29" s="90"/>
      <c r="P29" s="90"/>
    </row>
    <row r="30" spans="1:17" s="211" customFormat="1" ht="12.75">
      <c r="A30" s="123"/>
      <c r="C30" s="123"/>
      <c r="D30" s="123"/>
      <c r="E30" s="185"/>
      <c r="F30" s="185"/>
      <c r="G30" s="185"/>
      <c r="H30" s="185"/>
      <c r="I30" s="90">
        <f>SUM(I28+I26)</f>
        <v>74350000000</v>
      </c>
      <c r="J30" s="217"/>
      <c r="K30" s="217"/>
      <c r="L30" s="135"/>
      <c r="M30" s="218"/>
      <c r="N30" s="90">
        <f>SUM(N28+N26+N32)</f>
        <v>10952000000</v>
      </c>
      <c r="O30" s="90"/>
      <c r="P30" s="90"/>
      <c r="Q30" s="248"/>
    </row>
    <row r="31" spans="1:16" s="248" customFormat="1" ht="12.75">
      <c r="A31" s="123"/>
      <c r="C31" s="123"/>
      <c r="D31" s="123"/>
      <c r="F31" s="179"/>
      <c r="G31" s="302" t="s">
        <v>267</v>
      </c>
      <c r="H31" s="303"/>
      <c r="I31" s="90">
        <f>I32/1936.27</f>
        <v>9825076.048278391</v>
      </c>
      <c r="J31" s="217">
        <v>0.2037</v>
      </c>
      <c r="K31" s="217">
        <v>0.2037</v>
      </c>
      <c r="L31" s="135" t="s">
        <v>214</v>
      </c>
      <c r="M31" s="218">
        <v>8</v>
      </c>
      <c r="N31" s="90"/>
      <c r="O31" s="90">
        <f>O32/1936.27</f>
        <v>9825076.048278391</v>
      </c>
      <c r="P31" s="90">
        <v>1496410.62</v>
      </c>
    </row>
    <row r="32" spans="1:17" s="211" customFormat="1" ht="12.75">
      <c r="A32" s="123"/>
      <c r="C32" s="123"/>
      <c r="D32" s="123"/>
      <c r="F32" s="123"/>
      <c r="G32" s="90"/>
      <c r="I32" s="90">
        <v>19024000000</v>
      </c>
      <c r="J32" s="217"/>
      <c r="K32" s="217"/>
      <c r="L32" s="135"/>
      <c r="M32" s="218"/>
      <c r="N32" s="90"/>
      <c r="O32" s="90">
        <v>19024000000</v>
      </c>
      <c r="P32" s="90">
        <f>P31*1936.27</f>
        <v>2897454991.1874003</v>
      </c>
      <c r="Q32" s="248"/>
    </row>
    <row r="33" spans="1:17" s="211" customFormat="1" ht="12.75">
      <c r="A33" s="123"/>
      <c r="B33" s="134"/>
      <c r="C33" s="123"/>
      <c r="D33" s="123"/>
      <c r="E33" s="135"/>
      <c r="F33" s="123"/>
      <c r="G33" s="90"/>
      <c r="H33" s="90"/>
      <c r="I33" s="89">
        <f>SUM(I27+I25+I31)</f>
        <v>48223646.498278394</v>
      </c>
      <c r="J33" s="217">
        <f>SUM(J24:J32)</f>
        <v>0.9999602009660076</v>
      </c>
      <c r="K33" s="217">
        <f>SUM(K24:K32)</f>
        <v>0.9999602008954259</v>
      </c>
      <c r="L33" s="135"/>
      <c r="M33" s="218"/>
      <c r="O33" s="89">
        <f>SUM(O27+O31)</f>
        <v>27565370.52580477</v>
      </c>
      <c r="P33" s="89">
        <f>SUM(P27+P31)</f>
        <v>4198350.52</v>
      </c>
      <c r="Q33" s="248"/>
    </row>
    <row r="34" spans="1:17" s="211" customFormat="1" ht="12.75">
      <c r="A34" s="123"/>
      <c r="B34" s="134"/>
      <c r="C34" s="123"/>
      <c r="D34" s="123"/>
      <c r="E34" s="135"/>
      <c r="F34" s="123"/>
      <c r="G34" s="90"/>
      <c r="H34" s="90"/>
      <c r="I34" s="90">
        <f>SUM(I28+I26+I32)</f>
        <v>93374000000</v>
      </c>
      <c r="J34" s="217"/>
      <c r="K34" s="217"/>
      <c r="L34" s="135"/>
      <c r="M34" s="218"/>
      <c r="O34" s="90">
        <f>SUM(O28+O32)</f>
        <v>53373999988</v>
      </c>
      <c r="P34" s="90">
        <f>SUM(P28+P32)</f>
        <v>8129140161.360399</v>
      </c>
      <c r="Q34" s="248"/>
    </row>
    <row r="35" spans="1:17" s="211" customFormat="1" ht="12.75">
      <c r="A35" s="123"/>
      <c r="B35" s="134"/>
      <c r="C35" s="123"/>
      <c r="D35" s="123"/>
      <c r="E35" s="135"/>
      <c r="F35" s="123" t="s">
        <v>92</v>
      </c>
      <c r="G35" s="90"/>
      <c r="H35" s="90"/>
      <c r="I35" s="90"/>
      <c r="J35" s="217"/>
      <c r="K35" s="217"/>
      <c r="L35" s="135"/>
      <c r="M35" s="218"/>
      <c r="N35" s="90"/>
      <c r="O35" s="90"/>
      <c r="P35" s="90"/>
      <c r="Q35" s="248"/>
    </row>
    <row r="36" spans="1:16" s="249" customFormat="1" ht="22.5">
      <c r="A36" s="122">
        <v>7</v>
      </c>
      <c r="B36" s="141" t="s">
        <v>241</v>
      </c>
      <c r="C36" s="122" t="s">
        <v>80</v>
      </c>
      <c r="D36" s="122" t="s">
        <v>207</v>
      </c>
      <c r="E36" s="142" t="s">
        <v>200</v>
      </c>
      <c r="F36" s="122" t="s">
        <v>93</v>
      </c>
      <c r="G36" s="89">
        <v>31067464.76</v>
      </c>
      <c r="H36" s="89">
        <v>31067464.76</v>
      </c>
      <c r="I36" s="89">
        <v>24583709.92</v>
      </c>
      <c r="J36" s="221">
        <v>0.7913008062505195</v>
      </c>
      <c r="K36" s="221">
        <v>0.7913008064839598</v>
      </c>
      <c r="L36" s="142" t="s">
        <v>214</v>
      </c>
      <c r="M36" s="222">
        <v>8</v>
      </c>
      <c r="N36" s="89">
        <v>4376662.35</v>
      </c>
      <c r="O36" s="89">
        <v>24583709.92</v>
      </c>
      <c r="P36" s="89">
        <v>3744227.96</v>
      </c>
    </row>
    <row r="37" spans="1:17" s="211" customFormat="1" ht="12.75">
      <c r="A37" s="123"/>
      <c r="B37" s="134" t="s">
        <v>243</v>
      </c>
      <c r="C37" s="123"/>
      <c r="D37" s="123"/>
      <c r="E37" s="135"/>
      <c r="F37" s="123" t="s">
        <v>92</v>
      </c>
      <c r="G37" s="90">
        <v>60155000000</v>
      </c>
      <c r="H37" s="90">
        <v>60155000000</v>
      </c>
      <c r="I37" s="90">
        <v>47600700000</v>
      </c>
      <c r="J37" s="217"/>
      <c r="K37" s="217"/>
      <c r="L37" s="135"/>
      <c r="M37" s="218"/>
      <c r="N37" s="90">
        <v>8474400000</v>
      </c>
      <c r="O37" s="90">
        <v>47600700000</v>
      </c>
      <c r="P37" s="90">
        <f>P36*1936.27</f>
        <v>7249836272.1092</v>
      </c>
      <c r="Q37" s="248"/>
    </row>
    <row r="38" spans="1:17" s="211" customFormat="1" ht="12.75">
      <c r="A38" s="123"/>
      <c r="B38" s="134" t="s">
        <v>242</v>
      </c>
      <c r="C38" s="123"/>
      <c r="D38" s="123" t="s">
        <v>207</v>
      </c>
      <c r="E38" s="135"/>
      <c r="F38" s="123" t="s">
        <v>93</v>
      </c>
      <c r="G38" s="90"/>
      <c r="H38" s="90"/>
      <c r="I38" s="90">
        <v>356716.78</v>
      </c>
      <c r="J38" s="217">
        <v>0.011482004820879394</v>
      </c>
      <c r="K38" s="217">
        <v>0.011482004816153527</v>
      </c>
      <c r="L38" s="135" t="s">
        <v>214</v>
      </c>
      <c r="M38" s="218">
        <v>10</v>
      </c>
      <c r="N38" s="90">
        <v>54847.72</v>
      </c>
      <c r="O38" s="90">
        <v>356716.78</v>
      </c>
      <c r="P38" s="90">
        <v>45441.12</v>
      </c>
      <c r="Q38" s="248"/>
    </row>
    <row r="39" spans="1:17" s="211" customFormat="1" ht="12.75">
      <c r="A39" s="123"/>
      <c r="B39" s="134"/>
      <c r="C39" s="123"/>
      <c r="D39" s="123"/>
      <c r="E39" s="135"/>
      <c r="F39" s="123" t="s">
        <v>92</v>
      </c>
      <c r="G39" s="90"/>
      <c r="H39" s="90"/>
      <c r="I39" s="90">
        <v>690700000</v>
      </c>
      <c r="J39" s="217"/>
      <c r="K39" s="217"/>
      <c r="L39" s="135"/>
      <c r="M39" s="218"/>
      <c r="N39" s="90">
        <v>106200000</v>
      </c>
      <c r="O39" s="90">
        <v>690700000</v>
      </c>
      <c r="P39" s="90">
        <f>P38*1936.27</f>
        <v>87986277.4224</v>
      </c>
      <c r="Q39" s="248"/>
    </row>
    <row r="40" spans="1:17" s="211" customFormat="1" ht="12.75">
      <c r="A40" s="123"/>
      <c r="B40" s="134"/>
      <c r="C40" s="123"/>
      <c r="D40" s="123"/>
      <c r="E40" s="135"/>
      <c r="F40" s="123" t="s">
        <v>92</v>
      </c>
      <c r="G40" s="90"/>
      <c r="H40" s="90"/>
      <c r="I40" s="89">
        <v>24940426.7</v>
      </c>
      <c r="J40" s="217">
        <v>0.8027828110713989</v>
      </c>
      <c r="K40" s="217">
        <v>0.8027828113001132</v>
      </c>
      <c r="L40" s="135"/>
      <c r="M40" s="218"/>
      <c r="N40" s="89">
        <v>4431510.07</v>
      </c>
      <c r="O40" s="89">
        <f>SUM(O36+O38)</f>
        <v>24940426.700000003</v>
      </c>
      <c r="P40" s="89">
        <f>SUM(P36+P38)</f>
        <v>3789669.08</v>
      </c>
      <c r="Q40" s="248"/>
    </row>
    <row r="41" spans="1:17" s="211" customFormat="1" ht="12.75">
      <c r="A41" s="123"/>
      <c r="B41" s="134"/>
      <c r="C41" s="123"/>
      <c r="D41" s="123"/>
      <c r="E41" s="135"/>
      <c r="F41" s="123" t="s">
        <v>92</v>
      </c>
      <c r="G41" s="90"/>
      <c r="H41" s="90"/>
      <c r="I41" s="90">
        <v>48291400000</v>
      </c>
      <c r="J41" s="311" t="s">
        <v>266</v>
      </c>
      <c r="K41" s="308"/>
      <c r="L41" s="135"/>
      <c r="M41" s="218"/>
      <c r="N41" s="90">
        <v>8580600000</v>
      </c>
      <c r="O41" s="90">
        <f>SUM(O37+O39)</f>
        <v>48291400000</v>
      </c>
      <c r="P41" s="90">
        <f>SUM(P37+P39)</f>
        <v>7337822549.531599</v>
      </c>
      <c r="Q41" s="248"/>
    </row>
    <row r="42" spans="1:17" s="211" customFormat="1" ht="12.75">
      <c r="A42" s="123"/>
      <c r="B42" s="134"/>
      <c r="C42" s="123"/>
      <c r="D42" s="123"/>
      <c r="E42" s="135"/>
      <c r="F42" s="123"/>
      <c r="G42" s="90"/>
      <c r="H42" s="90"/>
      <c r="I42" s="90"/>
      <c r="J42" s="217"/>
      <c r="K42" s="217"/>
      <c r="L42" s="135"/>
      <c r="M42" s="218"/>
      <c r="N42" s="90"/>
      <c r="O42" s="90"/>
      <c r="P42" s="90"/>
      <c r="Q42" s="248"/>
    </row>
    <row r="43" spans="1:17" s="211" customFormat="1" ht="33.75">
      <c r="A43" s="122">
        <v>8</v>
      </c>
      <c r="B43" s="141" t="s">
        <v>147</v>
      </c>
      <c r="C43" s="122" t="s">
        <v>23</v>
      </c>
      <c r="D43" s="123"/>
      <c r="E43" s="142" t="s">
        <v>81</v>
      </c>
      <c r="F43" s="123"/>
      <c r="G43" s="89">
        <v>103291379.82</v>
      </c>
      <c r="H43" s="89">
        <v>0</v>
      </c>
      <c r="I43" s="89">
        <v>51645689.91</v>
      </c>
      <c r="J43" s="232">
        <v>0.5</v>
      </c>
      <c r="K43" s="232">
        <v>0.5</v>
      </c>
      <c r="L43" s="142" t="s">
        <v>41</v>
      </c>
      <c r="M43" s="233">
        <v>8</v>
      </c>
      <c r="N43" s="89">
        <v>3541344.96</v>
      </c>
      <c r="O43" s="89">
        <v>51645689.91</v>
      </c>
      <c r="P43" s="89">
        <v>7865909.45</v>
      </c>
      <c r="Q43" s="248"/>
    </row>
    <row r="44" spans="1:17" s="211" customFormat="1" ht="12.75">
      <c r="A44" s="123"/>
      <c r="B44" s="134"/>
      <c r="C44" s="123"/>
      <c r="D44" s="123"/>
      <c r="E44" s="135"/>
      <c r="F44" s="123"/>
      <c r="G44" s="90">
        <v>200000000000</v>
      </c>
      <c r="H44" s="90"/>
      <c r="I44" s="90">
        <v>100000000000</v>
      </c>
      <c r="J44" s="307" t="s">
        <v>178</v>
      </c>
      <c r="K44" s="308"/>
      <c r="L44" s="136"/>
      <c r="M44" s="234"/>
      <c r="N44" s="90">
        <v>6857000000</v>
      </c>
      <c r="O44" s="90">
        <v>100000000000</v>
      </c>
      <c r="P44" s="90">
        <f>P43*1936.27</f>
        <v>15230524490.751501</v>
      </c>
      <c r="Q44" s="248"/>
    </row>
    <row r="45" spans="1:17" s="211" customFormat="1" ht="12.75">
      <c r="A45" s="123"/>
      <c r="B45" s="134"/>
      <c r="C45" s="123"/>
      <c r="D45" s="123"/>
      <c r="E45" s="135" t="s">
        <v>324</v>
      </c>
      <c r="F45" s="123"/>
      <c r="G45" s="90"/>
      <c r="H45" s="183" t="s">
        <v>64</v>
      </c>
      <c r="I45" s="90"/>
      <c r="J45" s="217"/>
      <c r="K45" s="217"/>
      <c r="L45" s="135"/>
      <c r="M45" s="218"/>
      <c r="N45" s="90"/>
      <c r="O45" s="90"/>
      <c r="P45" s="90"/>
      <c r="Q45" s="248"/>
    </row>
    <row r="46" spans="1:17" s="211" customFormat="1" ht="12.75">
      <c r="A46" s="123"/>
      <c r="B46" s="134"/>
      <c r="C46" s="123"/>
      <c r="D46" s="123"/>
      <c r="E46" s="135"/>
      <c r="F46" s="123"/>
      <c r="G46" s="90"/>
      <c r="H46" s="90"/>
      <c r="I46" s="90"/>
      <c r="J46" s="217"/>
      <c r="K46" s="217"/>
      <c r="L46" s="135"/>
      <c r="M46" s="218"/>
      <c r="N46" s="90"/>
      <c r="O46" s="90"/>
      <c r="P46" s="90"/>
      <c r="Q46" s="248"/>
    </row>
    <row r="47" spans="1:16" s="249" customFormat="1" ht="45">
      <c r="A47" s="122">
        <v>9</v>
      </c>
      <c r="B47" s="141" t="s">
        <v>300</v>
      </c>
      <c r="C47" s="122" t="s">
        <v>23</v>
      </c>
      <c r="D47" s="122" t="s">
        <v>205</v>
      </c>
      <c r="E47" s="142" t="s">
        <v>268</v>
      </c>
      <c r="F47" s="122" t="s">
        <v>93</v>
      </c>
      <c r="G47" s="89">
        <v>416935654.63</v>
      </c>
      <c r="H47" s="89">
        <v>416864900.04</v>
      </c>
      <c r="I47" s="89">
        <v>208467827.32</v>
      </c>
      <c r="J47" s="221">
        <v>0.5</v>
      </c>
      <c r="K47" s="221">
        <v>0.5000848651445506</v>
      </c>
      <c r="L47" s="142" t="s">
        <v>214</v>
      </c>
      <c r="M47" s="222">
        <v>10</v>
      </c>
      <c r="N47" s="89">
        <v>32052399.72</v>
      </c>
      <c r="O47" s="89">
        <v>250118940.02</v>
      </c>
      <c r="P47" s="89">
        <v>31861927.3</v>
      </c>
    </row>
    <row r="48" spans="1:17" s="211" customFormat="1" ht="12.75">
      <c r="A48" s="123"/>
      <c r="B48" s="134"/>
      <c r="C48" s="123"/>
      <c r="D48" s="123"/>
      <c r="E48" s="135"/>
      <c r="F48" s="123" t="s">
        <v>92</v>
      </c>
      <c r="G48" s="90">
        <v>807300000000</v>
      </c>
      <c r="H48" s="90">
        <v>807163000000</v>
      </c>
      <c r="I48" s="90">
        <v>403650000000</v>
      </c>
      <c r="J48" s="217"/>
      <c r="K48" s="217"/>
      <c r="L48" s="135"/>
      <c r="M48" s="218"/>
      <c r="N48" s="90">
        <v>62062100000</v>
      </c>
      <c r="O48" s="90">
        <v>484297800000</v>
      </c>
      <c r="P48" s="90">
        <f>P47*1936.27</f>
        <v>61693293973.171</v>
      </c>
      <c r="Q48" s="248"/>
    </row>
    <row r="49" spans="1:17" s="211" customFormat="1" ht="12.75">
      <c r="A49" s="123"/>
      <c r="B49" s="134"/>
      <c r="C49" s="123"/>
      <c r="D49" s="123"/>
      <c r="E49" s="135"/>
      <c r="F49" s="123" t="s">
        <v>92</v>
      </c>
      <c r="G49" s="90"/>
      <c r="H49" s="90"/>
      <c r="I49" s="90"/>
      <c r="J49" s="217"/>
      <c r="K49" s="217"/>
      <c r="L49" s="135"/>
      <c r="M49" s="218"/>
      <c r="N49" s="90"/>
      <c r="O49" s="90"/>
      <c r="P49" s="90"/>
      <c r="Q49" s="248"/>
    </row>
    <row r="50" spans="1:16" s="249" customFormat="1" ht="33.75">
      <c r="A50" s="122">
        <v>10</v>
      </c>
      <c r="B50" s="141" t="s">
        <v>235</v>
      </c>
      <c r="C50" s="122" t="s">
        <v>23</v>
      </c>
      <c r="D50" s="122" t="s">
        <v>205</v>
      </c>
      <c r="E50" s="142" t="s">
        <v>209</v>
      </c>
      <c r="F50" s="122" t="s">
        <v>93</v>
      </c>
      <c r="G50" s="89">
        <v>72085504.6</v>
      </c>
      <c r="H50" s="89">
        <v>0</v>
      </c>
      <c r="I50" s="89">
        <v>43251715.93</v>
      </c>
      <c r="J50" s="221">
        <v>0.6000057316033444</v>
      </c>
      <c r="K50" s="221">
        <v>0.6000057316655033</v>
      </c>
      <c r="L50" s="142" t="s">
        <v>65</v>
      </c>
      <c r="M50" s="222">
        <v>15</v>
      </c>
      <c r="N50" s="89">
        <v>4229967.41</v>
      </c>
      <c r="O50" s="89">
        <v>43251715.93</v>
      </c>
      <c r="P50" s="89">
        <v>4174370.4</v>
      </c>
    </row>
    <row r="51" spans="1:17" s="211" customFormat="1" ht="12.75">
      <c r="A51" s="123"/>
      <c r="B51" s="134"/>
      <c r="C51" s="123"/>
      <c r="D51" s="123"/>
      <c r="E51" s="135"/>
      <c r="F51" s="123" t="s">
        <v>92</v>
      </c>
      <c r="G51" s="90">
        <v>139577000000</v>
      </c>
      <c r="H51" s="90"/>
      <c r="I51" s="90">
        <v>83747000000</v>
      </c>
      <c r="J51" s="217"/>
      <c r="K51" s="217"/>
      <c r="L51" s="135"/>
      <c r="M51" s="218"/>
      <c r="N51" s="90">
        <v>8190359000</v>
      </c>
      <c r="O51" s="90">
        <v>83747000000</v>
      </c>
      <c r="P51" s="90">
        <f>P50*1936.27</f>
        <v>8082708174.408</v>
      </c>
      <c r="Q51" s="248"/>
    </row>
    <row r="52" spans="1:17" s="211" customFormat="1" ht="12.75">
      <c r="A52" s="123"/>
      <c r="B52" s="134"/>
      <c r="C52" s="123"/>
      <c r="D52" s="123"/>
      <c r="E52" s="135"/>
      <c r="F52" s="123"/>
      <c r="G52" s="90"/>
      <c r="H52" s="183" t="s">
        <v>64</v>
      </c>
      <c r="I52" s="90"/>
      <c r="J52" s="217"/>
      <c r="K52" s="217"/>
      <c r="L52" s="135"/>
      <c r="M52" s="218"/>
      <c r="N52" s="90"/>
      <c r="O52" s="90"/>
      <c r="P52" s="90"/>
      <c r="Q52" s="248"/>
    </row>
    <row r="53" spans="1:17" s="211" customFormat="1" ht="12.75">
      <c r="A53" s="123"/>
      <c r="B53" s="134"/>
      <c r="C53" s="123"/>
      <c r="D53" s="123"/>
      <c r="E53" s="135"/>
      <c r="F53" s="123" t="s">
        <v>92</v>
      </c>
      <c r="G53" s="90"/>
      <c r="H53" s="90"/>
      <c r="I53" s="90"/>
      <c r="J53" s="217"/>
      <c r="K53" s="217"/>
      <c r="L53" s="135"/>
      <c r="M53" s="218"/>
      <c r="N53" s="90"/>
      <c r="O53" s="90"/>
      <c r="P53" s="90"/>
      <c r="Q53" s="248"/>
    </row>
    <row r="54" spans="1:16" s="249" customFormat="1" ht="33.75">
      <c r="A54" s="122">
        <v>11</v>
      </c>
      <c r="B54" s="141" t="s">
        <v>245</v>
      </c>
      <c r="C54" s="122" t="s">
        <v>23</v>
      </c>
      <c r="D54" s="122" t="s">
        <v>205</v>
      </c>
      <c r="E54" s="142" t="s">
        <v>210</v>
      </c>
      <c r="F54" s="122" t="s">
        <v>93</v>
      </c>
      <c r="G54" s="89">
        <v>25008392.42</v>
      </c>
      <c r="H54" s="89">
        <v>0</v>
      </c>
      <c r="I54" s="89">
        <v>15004622.29</v>
      </c>
      <c r="J54" s="221">
        <v>0.5999834789253041</v>
      </c>
      <c r="K54" s="221">
        <v>0.5999834790660246</v>
      </c>
      <c r="L54" s="142" t="s">
        <v>65</v>
      </c>
      <c r="M54" s="222">
        <v>15</v>
      </c>
      <c r="N54" s="89">
        <v>1467434.81</v>
      </c>
      <c r="O54" s="89">
        <v>15004622.29</v>
      </c>
      <c r="P54" s="89">
        <v>1448147.2</v>
      </c>
    </row>
    <row r="55" spans="1:17" s="211" customFormat="1" ht="12.75">
      <c r="A55" s="123"/>
      <c r="B55" s="134"/>
      <c r="C55" s="123"/>
      <c r="D55" s="123"/>
      <c r="E55" s="135"/>
      <c r="F55" s="123" t="s">
        <v>92</v>
      </c>
      <c r="G55" s="90">
        <v>48423000000</v>
      </c>
      <c r="H55" s="90"/>
      <c r="I55" s="90">
        <v>29053000000</v>
      </c>
      <c r="J55" s="217"/>
      <c r="K55" s="217"/>
      <c r="L55" s="135"/>
      <c r="M55" s="218"/>
      <c r="N55" s="90">
        <v>2841350000</v>
      </c>
      <c r="O55" s="90">
        <v>29053000000</v>
      </c>
      <c r="P55" s="90">
        <f>P54*1936.27</f>
        <v>2804003978.944</v>
      </c>
      <c r="Q55" s="248"/>
    </row>
    <row r="56" spans="1:17" s="211" customFormat="1" ht="12.75">
      <c r="A56" s="123"/>
      <c r="B56" s="134"/>
      <c r="C56" s="123"/>
      <c r="D56" s="123"/>
      <c r="E56" s="135"/>
      <c r="F56" s="123" t="s">
        <v>92</v>
      </c>
      <c r="G56" s="90"/>
      <c r="H56" s="183" t="s">
        <v>64</v>
      </c>
      <c r="I56" s="90"/>
      <c r="J56" s="217"/>
      <c r="K56" s="217"/>
      <c r="L56" s="135"/>
      <c r="M56" s="218"/>
      <c r="N56" s="90"/>
      <c r="O56" s="90"/>
      <c r="P56" s="90"/>
      <c r="Q56" s="248"/>
    </row>
    <row r="57" spans="1:17" s="211" customFormat="1" ht="12.75">
      <c r="A57" s="123"/>
      <c r="B57" s="134"/>
      <c r="C57" s="123"/>
      <c r="D57" s="123"/>
      <c r="E57" s="135"/>
      <c r="F57" s="123" t="s">
        <v>92</v>
      </c>
      <c r="G57" s="90"/>
      <c r="H57" s="90"/>
      <c r="I57" s="90"/>
      <c r="J57" s="217"/>
      <c r="K57" s="217"/>
      <c r="L57" s="135"/>
      <c r="M57" s="218"/>
      <c r="N57" s="90"/>
      <c r="O57" s="90"/>
      <c r="P57" s="90"/>
      <c r="Q57" s="248"/>
    </row>
    <row r="58" spans="1:16" s="249" customFormat="1" ht="45">
      <c r="A58" s="122">
        <v>12</v>
      </c>
      <c r="B58" s="141" t="s">
        <v>246</v>
      </c>
      <c r="C58" s="122" t="s">
        <v>27</v>
      </c>
      <c r="D58" s="122" t="s">
        <v>207</v>
      </c>
      <c r="E58" s="142" t="s">
        <v>232</v>
      </c>
      <c r="F58" s="122" t="s">
        <v>93</v>
      </c>
      <c r="G58" s="235">
        <v>118630149.72</v>
      </c>
      <c r="H58" s="89">
        <v>118630149.72</v>
      </c>
      <c r="I58" s="250"/>
      <c r="J58" s="250"/>
      <c r="K58" s="250"/>
      <c r="L58" s="250"/>
      <c r="M58" s="250"/>
      <c r="N58" s="250"/>
      <c r="O58" s="89"/>
      <c r="P58" s="250"/>
    </row>
    <row r="59" spans="1:89" s="248" customFormat="1" ht="12.75">
      <c r="A59" s="123"/>
      <c r="B59" s="134" t="s">
        <v>248</v>
      </c>
      <c r="C59" s="123"/>
      <c r="D59" s="123"/>
      <c r="E59" s="135"/>
      <c r="F59" s="123"/>
      <c r="G59" s="224">
        <v>229700000000</v>
      </c>
      <c r="H59" s="224">
        <v>229700000000</v>
      </c>
      <c r="I59" s="252"/>
      <c r="J59" s="252"/>
      <c r="K59" s="252"/>
      <c r="L59" s="252"/>
      <c r="M59" s="252"/>
      <c r="N59" s="252"/>
      <c r="O59" s="252"/>
      <c r="P59" s="252"/>
      <c r="Q59" s="21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4"/>
    </row>
    <row r="60" spans="1:89" s="248" customFormat="1" ht="12.75">
      <c r="A60" s="123"/>
      <c r="B60" s="154" t="s">
        <v>247</v>
      </c>
      <c r="C60" s="123"/>
      <c r="D60" s="123"/>
      <c r="E60" s="135"/>
      <c r="F60" s="123"/>
      <c r="G60" s="224"/>
      <c r="H60" s="149"/>
      <c r="I60" s="90">
        <v>79248730.8</v>
      </c>
      <c r="J60" s="217">
        <v>0.6680319546679233</v>
      </c>
      <c r="K60" s="217">
        <v>0.6680319546679233</v>
      </c>
      <c r="L60" s="136" t="s">
        <v>214</v>
      </c>
      <c r="M60" s="136">
        <v>8</v>
      </c>
      <c r="N60" s="90">
        <v>12304793.2</v>
      </c>
      <c r="O60" s="252"/>
      <c r="P60" s="252"/>
      <c r="Q60" s="21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4"/>
    </row>
    <row r="61" spans="1:252" s="248" customFormat="1" ht="22.5">
      <c r="A61" s="90"/>
      <c r="B61" s="134" t="s">
        <v>249</v>
      </c>
      <c r="C61" s="90"/>
      <c r="D61" s="90"/>
      <c r="E61" s="90"/>
      <c r="F61" s="90" t="s">
        <v>208</v>
      </c>
      <c r="G61" s="302" t="s">
        <v>208</v>
      </c>
      <c r="H61" s="312"/>
      <c r="I61" s="90">
        <v>153446939994</v>
      </c>
      <c r="J61" s="217"/>
      <c r="K61" s="217"/>
      <c r="L61" s="90"/>
      <c r="M61" s="136"/>
      <c r="N61" s="90">
        <v>23825401930</v>
      </c>
      <c r="O61" s="90"/>
      <c r="P61" s="90"/>
      <c r="Q61" s="181"/>
      <c r="R61" s="90"/>
      <c r="S61" s="90"/>
      <c r="T61" s="90"/>
      <c r="U61" s="90"/>
      <c r="V61" s="90"/>
      <c r="W61" s="90" t="s">
        <v>208</v>
      </c>
      <c r="X61" s="90" t="s">
        <v>208</v>
      </c>
      <c r="Y61" s="90" t="s">
        <v>208</v>
      </c>
      <c r="Z61" s="90" t="s">
        <v>208</v>
      </c>
      <c r="AA61" s="90" t="s">
        <v>208</v>
      </c>
      <c r="AB61" s="90" t="s">
        <v>208</v>
      </c>
      <c r="AC61" s="90" t="s">
        <v>208</v>
      </c>
      <c r="AD61" s="90" t="s">
        <v>208</v>
      </c>
      <c r="AE61" s="90" t="s">
        <v>208</v>
      </c>
      <c r="AF61" s="90" t="s">
        <v>208</v>
      </c>
      <c r="AG61" s="90" t="s">
        <v>208</v>
      </c>
      <c r="AH61" s="90" t="s">
        <v>208</v>
      </c>
      <c r="AI61" s="90" t="s">
        <v>208</v>
      </c>
      <c r="AJ61" s="90" t="s">
        <v>208</v>
      </c>
      <c r="AK61" s="90" t="s">
        <v>208</v>
      </c>
      <c r="AL61" s="90" t="s">
        <v>208</v>
      </c>
      <c r="AM61" s="90" t="s">
        <v>208</v>
      </c>
      <c r="AN61" s="90" t="s">
        <v>208</v>
      </c>
      <c r="AO61" s="90" t="s">
        <v>208</v>
      </c>
      <c r="AP61" s="90" t="s">
        <v>208</v>
      </c>
      <c r="AQ61" s="90" t="s">
        <v>208</v>
      </c>
      <c r="AR61" s="90" t="s">
        <v>208</v>
      </c>
      <c r="AS61" s="90" t="s">
        <v>208</v>
      </c>
      <c r="AT61" s="90" t="s">
        <v>208</v>
      </c>
      <c r="AU61" s="90" t="s">
        <v>208</v>
      </c>
      <c r="AV61" s="90" t="s">
        <v>208</v>
      </c>
      <c r="AW61" s="90" t="s">
        <v>208</v>
      </c>
      <c r="AX61" s="90" t="s">
        <v>208</v>
      </c>
      <c r="AY61" s="90" t="s">
        <v>208</v>
      </c>
      <c r="AZ61" s="90" t="s">
        <v>208</v>
      </c>
      <c r="BA61" s="90" t="s">
        <v>208</v>
      </c>
      <c r="BB61" s="90" t="s">
        <v>208</v>
      </c>
      <c r="BC61" s="90" t="s">
        <v>208</v>
      </c>
      <c r="BD61" s="90" t="s">
        <v>208</v>
      </c>
      <c r="BE61" s="90" t="s">
        <v>208</v>
      </c>
      <c r="BF61" s="90" t="s">
        <v>208</v>
      </c>
      <c r="BG61" s="90" t="s">
        <v>208</v>
      </c>
      <c r="BH61" s="90" t="s">
        <v>208</v>
      </c>
      <c r="BI61" s="90" t="s">
        <v>208</v>
      </c>
      <c r="BJ61" s="90" t="s">
        <v>208</v>
      </c>
      <c r="BK61" s="90" t="s">
        <v>208</v>
      </c>
      <c r="BL61" s="90" t="s">
        <v>208</v>
      </c>
      <c r="BM61" s="90" t="s">
        <v>208</v>
      </c>
      <c r="BN61" s="90" t="s">
        <v>208</v>
      </c>
      <c r="BO61" s="90" t="s">
        <v>208</v>
      </c>
      <c r="BP61" s="90" t="s">
        <v>208</v>
      </c>
      <c r="BQ61" s="90" t="s">
        <v>208</v>
      </c>
      <c r="BR61" s="90" t="s">
        <v>208</v>
      </c>
      <c r="BS61" s="90" t="s">
        <v>208</v>
      </c>
      <c r="BT61" s="90" t="s">
        <v>208</v>
      </c>
      <c r="BU61" s="90" t="s">
        <v>208</v>
      </c>
      <c r="BV61" s="90" t="s">
        <v>208</v>
      </c>
      <c r="BW61" s="90" t="s">
        <v>208</v>
      </c>
      <c r="BX61" s="90" t="s">
        <v>208</v>
      </c>
      <c r="BY61" s="90" t="s">
        <v>208</v>
      </c>
      <c r="BZ61" s="90" t="s">
        <v>208</v>
      </c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 t="s">
        <v>208</v>
      </c>
      <c r="CN61" s="90" t="s">
        <v>208</v>
      </c>
      <c r="CO61" s="90" t="s">
        <v>208</v>
      </c>
      <c r="CP61" s="90" t="s">
        <v>208</v>
      </c>
      <c r="CQ61" s="90" t="s">
        <v>208</v>
      </c>
      <c r="CR61" s="90" t="s">
        <v>208</v>
      </c>
      <c r="CS61" s="90" t="s">
        <v>208</v>
      </c>
      <c r="CT61" s="90" t="s">
        <v>208</v>
      </c>
      <c r="CU61" s="90" t="s">
        <v>208</v>
      </c>
      <c r="CV61" s="90" t="s">
        <v>208</v>
      </c>
      <c r="CW61" s="90" t="s">
        <v>208</v>
      </c>
      <c r="CX61" s="90" t="s">
        <v>208</v>
      </c>
      <c r="CY61" s="90" t="s">
        <v>208</v>
      </c>
      <c r="CZ61" s="90" t="s">
        <v>208</v>
      </c>
      <c r="DA61" s="90" t="s">
        <v>208</v>
      </c>
      <c r="DB61" s="90" t="s">
        <v>208</v>
      </c>
      <c r="DC61" s="90" t="s">
        <v>208</v>
      </c>
      <c r="DD61" s="90" t="s">
        <v>208</v>
      </c>
      <c r="DE61" s="90" t="s">
        <v>208</v>
      </c>
      <c r="DF61" s="90" t="s">
        <v>208</v>
      </c>
      <c r="DG61" s="90" t="s">
        <v>208</v>
      </c>
      <c r="DH61" s="90" t="s">
        <v>208</v>
      </c>
      <c r="DI61" s="90" t="s">
        <v>208</v>
      </c>
      <c r="DJ61" s="90" t="s">
        <v>208</v>
      </c>
      <c r="DK61" s="90" t="s">
        <v>208</v>
      </c>
      <c r="DL61" s="90" t="s">
        <v>208</v>
      </c>
      <c r="DM61" s="90" t="s">
        <v>208</v>
      </c>
      <c r="DN61" s="90" t="s">
        <v>208</v>
      </c>
      <c r="DO61" s="90" t="s">
        <v>208</v>
      </c>
      <c r="DP61" s="90" t="s">
        <v>208</v>
      </c>
      <c r="DQ61" s="90" t="s">
        <v>208</v>
      </c>
      <c r="DR61" s="90" t="s">
        <v>208</v>
      </c>
      <c r="DS61" s="90" t="s">
        <v>208</v>
      </c>
      <c r="DT61" s="90" t="s">
        <v>208</v>
      </c>
      <c r="DU61" s="90" t="s">
        <v>208</v>
      </c>
      <c r="DV61" s="90" t="s">
        <v>208</v>
      </c>
      <c r="DW61" s="90" t="s">
        <v>208</v>
      </c>
      <c r="DX61" s="90" t="s">
        <v>208</v>
      </c>
      <c r="DY61" s="90" t="s">
        <v>208</v>
      </c>
      <c r="DZ61" s="90" t="s">
        <v>208</v>
      </c>
      <c r="EA61" s="90" t="s">
        <v>208</v>
      </c>
      <c r="EB61" s="90" t="s">
        <v>208</v>
      </c>
      <c r="EC61" s="90" t="s">
        <v>208</v>
      </c>
      <c r="ED61" s="90" t="s">
        <v>208</v>
      </c>
      <c r="EE61" s="90" t="s">
        <v>208</v>
      </c>
      <c r="EF61" s="90" t="s">
        <v>208</v>
      </c>
      <c r="EG61" s="90" t="s">
        <v>208</v>
      </c>
      <c r="EH61" s="90" t="s">
        <v>208</v>
      </c>
      <c r="EI61" s="90" t="s">
        <v>208</v>
      </c>
      <c r="EJ61" s="90" t="s">
        <v>208</v>
      </c>
      <c r="EK61" s="90" t="s">
        <v>208</v>
      </c>
      <c r="EL61" s="90" t="s">
        <v>208</v>
      </c>
      <c r="EM61" s="90" t="s">
        <v>208</v>
      </c>
      <c r="EN61" s="90" t="s">
        <v>208</v>
      </c>
      <c r="EO61" s="90" t="s">
        <v>208</v>
      </c>
      <c r="EP61" s="90" t="s">
        <v>208</v>
      </c>
      <c r="EQ61" s="90" t="s">
        <v>208</v>
      </c>
      <c r="ER61" s="90" t="s">
        <v>208</v>
      </c>
      <c r="ES61" s="90" t="s">
        <v>208</v>
      </c>
      <c r="ET61" s="90" t="s">
        <v>208</v>
      </c>
      <c r="EU61" s="90" t="s">
        <v>208</v>
      </c>
      <c r="EV61" s="90" t="s">
        <v>208</v>
      </c>
      <c r="EW61" s="90" t="s">
        <v>208</v>
      </c>
      <c r="EX61" s="90" t="s">
        <v>208</v>
      </c>
      <c r="EY61" s="90" t="s">
        <v>208</v>
      </c>
      <c r="EZ61" s="90" t="s">
        <v>208</v>
      </c>
      <c r="FA61" s="90" t="s">
        <v>208</v>
      </c>
      <c r="FB61" s="90" t="s">
        <v>208</v>
      </c>
      <c r="FC61" s="90" t="s">
        <v>208</v>
      </c>
      <c r="FD61" s="90" t="s">
        <v>208</v>
      </c>
      <c r="FE61" s="90" t="s">
        <v>208</v>
      </c>
      <c r="FF61" s="90" t="s">
        <v>208</v>
      </c>
      <c r="FG61" s="90" t="s">
        <v>208</v>
      </c>
      <c r="FH61" s="90" t="s">
        <v>208</v>
      </c>
      <c r="FI61" s="90" t="s">
        <v>208</v>
      </c>
      <c r="FJ61" s="90" t="s">
        <v>208</v>
      </c>
      <c r="FK61" s="90" t="s">
        <v>208</v>
      </c>
      <c r="FL61" s="90" t="s">
        <v>208</v>
      </c>
      <c r="FM61" s="90" t="s">
        <v>208</v>
      </c>
      <c r="FN61" s="90" t="s">
        <v>208</v>
      </c>
      <c r="FO61" s="90" t="s">
        <v>208</v>
      </c>
      <c r="FP61" s="90" t="s">
        <v>208</v>
      </c>
      <c r="FQ61" s="90" t="s">
        <v>208</v>
      </c>
      <c r="FR61" s="90" t="s">
        <v>208</v>
      </c>
      <c r="FS61" s="90" t="s">
        <v>208</v>
      </c>
      <c r="FT61" s="90" t="s">
        <v>208</v>
      </c>
      <c r="FU61" s="90" t="s">
        <v>208</v>
      </c>
      <c r="FV61" s="90" t="s">
        <v>208</v>
      </c>
      <c r="FW61" s="90" t="s">
        <v>208</v>
      </c>
      <c r="FX61" s="90" t="s">
        <v>208</v>
      </c>
      <c r="FY61" s="90" t="s">
        <v>208</v>
      </c>
      <c r="FZ61" s="90" t="s">
        <v>208</v>
      </c>
      <c r="GA61" s="90" t="s">
        <v>208</v>
      </c>
      <c r="GB61" s="90" t="s">
        <v>208</v>
      </c>
      <c r="GC61" s="90" t="s">
        <v>208</v>
      </c>
      <c r="GD61" s="90" t="s">
        <v>208</v>
      </c>
      <c r="GE61" s="90" t="s">
        <v>208</v>
      </c>
      <c r="GF61" s="90" t="s">
        <v>208</v>
      </c>
      <c r="GG61" s="90" t="s">
        <v>208</v>
      </c>
      <c r="GH61" s="90" t="s">
        <v>208</v>
      </c>
      <c r="GI61" s="90" t="s">
        <v>208</v>
      </c>
      <c r="GJ61" s="90" t="s">
        <v>208</v>
      </c>
      <c r="GK61" s="90" t="s">
        <v>208</v>
      </c>
      <c r="GL61" s="90" t="s">
        <v>208</v>
      </c>
      <c r="GM61" s="90" t="s">
        <v>208</v>
      </c>
      <c r="GN61" s="90" t="s">
        <v>208</v>
      </c>
      <c r="GO61" s="90" t="s">
        <v>208</v>
      </c>
      <c r="GP61" s="90" t="s">
        <v>208</v>
      </c>
      <c r="GQ61" s="90" t="s">
        <v>208</v>
      </c>
      <c r="GR61" s="90" t="s">
        <v>208</v>
      </c>
      <c r="GS61" s="90" t="s">
        <v>208</v>
      </c>
      <c r="GT61" s="90" t="s">
        <v>208</v>
      </c>
      <c r="GU61" s="90" t="s">
        <v>208</v>
      </c>
      <c r="GV61" s="90" t="s">
        <v>208</v>
      </c>
      <c r="GW61" s="90" t="s">
        <v>208</v>
      </c>
      <c r="GX61" s="90" t="s">
        <v>208</v>
      </c>
      <c r="GY61" s="90" t="s">
        <v>208</v>
      </c>
      <c r="GZ61" s="90" t="s">
        <v>208</v>
      </c>
      <c r="HA61" s="90" t="s">
        <v>208</v>
      </c>
      <c r="HB61" s="90" t="s">
        <v>208</v>
      </c>
      <c r="HC61" s="90" t="s">
        <v>208</v>
      </c>
      <c r="HD61" s="90" t="s">
        <v>208</v>
      </c>
      <c r="HE61" s="90" t="s">
        <v>208</v>
      </c>
      <c r="HF61" s="90" t="s">
        <v>208</v>
      </c>
      <c r="HG61" s="90" t="s">
        <v>208</v>
      </c>
      <c r="HH61" s="90" t="s">
        <v>208</v>
      </c>
      <c r="HI61" s="90" t="s">
        <v>208</v>
      </c>
      <c r="HJ61" s="90" t="s">
        <v>208</v>
      </c>
      <c r="HK61" s="90" t="s">
        <v>208</v>
      </c>
      <c r="HL61" s="90" t="s">
        <v>208</v>
      </c>
      <c r="HM61" s="90" t="s">
        <v>208</v>
      </c>
      <c r="HN61" s="90" t="s">
        <v>208</v>
      </c>
      <c r="HO61" s="90" t="s">
        <v>208</v>
      </c>
      <c r="HP61" s="90" t="s">
        <v>208</v>
      </c>
      <c r="HQ61" s="90" t="s">
        <v>208</v>
      </c>
      <c r="HR61" s="90" t="s">
        <v>208</v>
      </c>
      <c r="HS61" s="90" t="s">
        <v>208</v>
      </c>
      <c r="HT61" s="90" t="s">
        <v>208</v>
      </c>
      <c r="HU61" s="90" t="s">
        <v>208</v>
      </c>
      <c r="HV61" s="90" t="s">
        <v>208</v>
      </c>
      <c r="HW61" s="90" t="s">
        <v>208</v>
      </c>
      <c r="HX61" s="90" t="s">
        <v>208</v>
      </c>
      <c r="HY61" s="90" t="s">
        <v>208</v>
      </c>
      <c r="HZ61" s="90" t="s">
        <v>208</v>
      </c>
      <c r="IA61" s="90" t="s">
        <v>208</v>
      </c>
      <c r="IB61" s="90" t="s">
        <v>208</v>
      </c>
      <c r="IC61" s="90" t="s">
        <v>208</v>
      </c>
      <c r="ID61" s="90" t="s">
        <v>208</v>
      </c>
      <c r="IE61" s="90" t="s">
        <v>208</v>
      </c>
      <c r="IF61" s="90" t="s">
        <v>208</v>
      </c>
      <c r="IG61" s="90" t="s">
        <v>208</v>
      </c>
      <c r="IH61" s="90" t="s">
        <v>208</v>
      </c>
      <c r="II61" s="90" t="s">
        <v>208</v>
      </c>
      <c r="IJ61" s="90" t="s">
        <v>208</v>
      </c>
      <c r="IK61" s="90" t="s">
        <v>208</v>
      </c>
      <c r="IL61" s="90" t="s">
        <v>208</v>
      </c>
      <c r="IM61" s="90" t="s">
        <v>208</v>
      </c>
      <c r="IN61" s="90" t="s">
        <v>208</v>
      </c>
      <c r="IO61" s="90" t="s">
        <v>208</v>
      </c>
      <c r="IP61" s="90" t="s">
        <v>208</v>
      </c>
      <c r="IQ61" s="90" t="s">
        <v>208</v>
      </c>
      <c r="IR61" s="90" t="s">
        <v>208</v>
      </c>
    </row>
    <row r="62" spans="1:16" s="248" customFormat="1" ht="12.75">
      <c r="A62" s="123"/>
      <c r="C62" s="123"/>
      <c r="D62" s="123"/>
      <c r="E62" s="135"/>
      <c r="F62" s="123"/>
      <c r="H62" s="185" t="s">
        <v>270</v>
      </c>
      <c r="I62" s="90">
        <v>37986985.29</v>
      </c>
      <c r="J62" s="217">
        <v>0.3202135829603831</v>
      </c>
      <c r="K62" s="217">
        <v>0.3202135829603831</v>
      </c>
      <c r="L62" s="135" t="s">
        <v>214</v>
      </c>
      <c r="M62" s="218">
        <v>8</v>
      </c>
      <c r="N62" s="90">
        <v>4963976.13</v>
      </c>
      <c r="O62" s="90">
        <v>37986985.29</v>
      </c>
      <c r="P62" s="90">
        <v>5785617.1</v>
      </c>
    </row>
    <row r="63" spans="1:17" s="211" customFormat="1" ht="13.5" customHeight="1">
      <c r="A63" s="123"/>
      <c r="C63" s="123"/>
      <c r="D63" s="123"/>
      <c r="F63" s="123" t="s">
        <v>92</v>
      </c>
      <c r="G63" s="90"/>
      <c r="I63" s="90">
        <v>73553060006</v>
      </c>
      <c r="J63" s="217"/>
      <c r="K63" s="217"/>
      <c r="L63" s="135"/>
      <c r="M63" s="218"/>
      <c r="N63" s="90">
        <v>9611598070</v>
      </c>
      <c r="O63" s="90">
        <v>73553060006</v>
      </c>
      <c r="P63" s="90">
        <f>P62*1936.27</f>
        <v>11202516822.217</v>
      </c>
      <c r="Q63" s="248"/>
    </row>
    <row r="64" spans="1:17" s="211" customFormat="1" ht="13.5" customHeight="1">
      <c r="A64" s="123"/>
      <c r="C64" s="123"/>
      <c r="D64" s="123"/>
      <c r="F64" s="123"/>
      <c r="G64" s="90"/>
      <c r="I64" s="89">
        <f>SUM(I60+I62)</f>
        <v>117235716.09</v>
      </c>
      <c r="J64" s="217"/>
      <c r="K64" s="217"/>
      <c r="L64" s="135"/>
      <c r="M64" s="218"/>
      <c r="N64" s="89">
        <f>SUM(N60+N62)</f>
        <v>17268769.33</v>
      </c>
      <c r="O64" s="90"/>
      <c r="P64" s="90"/>
      <c r="Q64" s="248"/>
    </row>
    <row r="65" spans="1:17" s="211" customFormat="1" ht="13.5" customHeight="1">
      <c r="A65" s="123"/>
      <c r="C65" s="123"/>
      <c r="D65" s="123"/>
      <c r="F65" s="123"/>
      <c r="G65" s="90"/>
      <c r="I65" s="90">
        <f>SUM(I63+I61)</f>
        <v>227000000000</v>
      </c>
      <c r="J65" s="217"/>
      <c r="K65" s="217"/>
      <c r="L65" s="135"/>
      <c r="M65" s="218"/>
      <c r="N65" s="90">
        <f>SUM(N61+N63)</f>
        <v>33437000000</v>
      </c>
      <c r="O65" s="90"/>
      <c r="P65" s="90"/>
      <c r="Q65" s="248"/>
    </row>
    <row r="66" spans="1:17" s="211" customFormat="1" ht="12.75">
      <c r="A66" s="123"/>
      <c r="C66" s="123"/>
      <c r="D66" s="123"/>
      <c r="E66" s="135"/>
      <c r="F66" s="123" t="s">
        <v>92</v>
      </c>
      <c r="G66" s="90"/>
      <c r="H66" s="90"/>
      <c r="I66" s="90">
        <f>I67/1936.27</f>
        <v>1394433.6275416135</v>
      </c>
      <c r="J66" s="217">
        <v>0.0118</v>
      </c>
      <c r="K66" s="217">
        <v>0.0118</v>
      </c>
      <c r="L66" s="135" t="s">
        <v>214</v>
      </c>
      <c r="M66" s="218">
        <v>8</v>
      </c>
      <c r="O66" s="90">
        <f>O67/1936.27</f>
        <v>1394433.6275416135</v>
      </c>
      <c r="P66" s="90">
        <v>212379.56</v>
      </c>
      <c r="Q66" s="248"/>
    </row>
    <row r="67" spans="1:17" s="211" customFormat="1" ht="12.75">
      <c r="A67" s="123"/>
      <c r="C67" s="123"/>
      <c r="D67" s="123"/>
      <c r="F67" s="268"/>
      <c r="G67" s="302" t="s">
        <v>267</v>
      </c>
      <c r="H67" s="304"/>
      <c r="I67" s="90">
        <v>2700000000</v>
      </c>
      <c r="J67" s="217"/>
      <c r="K67" s="217"/>
      <c r="L67" s="135"/>
      <c r="M67" s="218"/>
      <c r="O67" s="90">
        <v>2700000000</v>
      </c>
      <c r="P67" s="90">
        <f>P66*1936.27</f>
        <v>411224170.6412</v>
      </c>
      <c r="Q67" s="248"/>
    </row>
    <row r="68" spans="1:17" s="211" customFormat="1" ht="12.75">
      <c r="A68" s="123"/>
      <c r="B68" s="134"/>
      <c r="C68" s="123"/>
      <c r="D68" s="123"/>
      <c r="E68" s="135"/>
      <c r="F68" s="123" t="s">
        <v>92</v>
      </c>
      <c r="G68" s="90"/>
      <c r="H68" s="90"/>
      <c r="I68" s="89">
        <f>SUM(I60+I62+I66)</f>
        <v>118630149.71754162</v>
      </c>
      <c r="J68" s="217">
        <f>SUM(J59:J67)</f>
        <v>1.0000455376283064</v>
      </c>
      <c r="K68" s="217">
        <f>SUM(K59:K67)</f>
        <v>1.0000455376283064</v>
      </c>
      <c r="L68" s="135"/>
      <c r="M68" s="218"/>
      <c r="O68" s="89">
        <f>SUM(O62+O66)</f>
        <v>39381418.917541616</v>
      </c>
      <c r="P68" s="89">
        <f>SUM(P62+P66)</f>
        <v>5997996.659999999</v>
      </c>
      <c r="Q68" s="248"/>
    </row>
    <row r="69" spans="1:17" s="211" customFormat="1" ht="12.75">
      <c r="A69" s="123"/>
      <c r="B69" s="134"/>
      <c r="C69" s="123"/>
      <c r="D69" s="123"/>
      <c r="E69" s="135"/>
      <c r="F69" s="123" t="s">
        <v>92</v>
      </c>
      <c r="G69" s="90"/>
      <c r="H69" s="90"/>
      <c r="I69" s="90">
        <f>SUM(I61+I63+I67)</f>
        <v>229700000000</v>
      </c>
      <c r="J69" s="217"/>
      <c r="K69" s="217"/>
      <c r="L69" s="135"/>
      <c r="M69" s="218"/>
      <c r="O69" s="90">
        <f>SUM(O63+O67)</f>
        <v>76253060006</v>
      </c>
      <c r="P69" s="90">
        <f>SUM(P63+P67)</f>
        <v>11613740992.858198</v>
      </c>
      <c r="Q69" s="248"/>
    </row>
    <row r="70" spans="1:17" s="211" customFormat="1" ht="12.75">
      <c r="A70" s="123"/>
      <c r="B70" s="134"/>
      <c r="C70" s="123"/>
      <c r="D70" s="123"/>
      <c r="E70" s="135"/>
      <c r="F70" s="123" t="s">
        <v>92</v>
      </c>
      <c r="G70" s="90"/>
      <c r="H70" s="90"/>
      <c r="I70" s="90"/>
      <c r="J70" s="217"/>
      <c r="K70" s="217"/>
      <c r="L70" s="135"/>
      <c r="M70" s="218"/>
      <c r="N70" s="90"/>
      <c r="O70" s="90"/>
      <c r="P70" s="90"/>
      <c r="Q70" s="248"/>
    </row>
    <row r="71" spans="1:16" s="249" customFormat="1" ht="33.75">
      <c r="A71" s="122">
        <v>13</v>
      </c>
      <c r="B71" s="141" t="s">
        <v>250</v>
      </c>
      <c r="C71" s="122" t="s">
        <v>27</v>
      </c>
      <c r="D71" s="122" t="s">
        <v>207</v>
      </c>
      <c r="E71" s="142" t="s">
        <v>210</v>
      </c>
      <c r="F71" s="122" t="s">
        <v>93</v>
      </c>
      <c r="G71" s="89">
        <v>32054930.36</v>
      </c>
      <c r="H71" s="89">
        <v>0</v>
      </c>
      <c r="I71" s="89">
        <v>19232854.92</v>
      </c>
      <c r="J71" s="221">
        <v>0.5999967776757376</v>
      </c>
      <c r="K71" s="221">
        <v>0.5999967775316047</v>
      </c>
      <c r="L71" s="142" t="s">
        <v>65</v>
      </c>
      <c r="M71" s="222">
        <v>15</v>
      </c>
      <c r="N71" s="89">
        <v>1880951</v>
      </c>
      <c r="O71" s="89">
        <v>19232854.92</v>
      </c>
      <c r="P71" s="89">
        <v>1856228.32</v>
      </c>
    </row>
    <row r="72" spans="1:17" s="211" customFormat="1" ht="33.75">
      <c r="A72" s="123"/>
      <c r="B72" s="134" t="s">
        <v>271</v>
      </c>
      <c r="C72" s="123"/>
      <c r="D72" s="123"/>
      <c r="E72" s="135"/>
      <c r="F72" s="123" t="s">
        <v>92</v>
      </c>
      <c r="G72" s="90">
        <v>62067000000</v>
      </c>
      <c r="H72" s="90"/>
      <c r="I72" s="90">
        <v>37240000000</v>
      </c>
      <c r="J72" s="217"/>
      <c r="K72" s="217"/>
      <c r="L72" s="135"/>
      <c r="M72" s="218"/>
      <c r="N72" s="90">
        <v>3642029000</v>
      </c>
      <c r="O72" s="90">
        <v>37240000000</v>
      </c>
      <c r="P72" s="90">
        <f>P71*1936.27</f>
        <v>3594159209.1664</v>
      </c>
      <c r="Q72" s="248"/>
    </row>
    <row r="73" spans="1:17" s="211" customFormat="1" ht="12.75">
      <c r="A73" s="123"/>
      <c r="B73" s="134"/>
      <c r="C73" s="123"/>
      <c r="D73" s="123"/>
      <c r="E73" s="135"/>
      <c r="F73" s="123" t="s">
        <v>92</v>
      </c>
      <c r="G73" s="90"/>
      <c r="H73" s="183" t="s">
        <v>64</v>
      </c>
      <c r="I73" s="90"/>
      <c r="J73" s="217"/>
      <c r="K73" s="217"/>
      <c r="L73" s="135"/>
      <c r="M73" s="218"/>
      <c r="N73" s="90"/>
      <c r="O73" s="90"/>
      <c r="P73" s="90"/>
      <c r="Q73" s="248"/>
    </row>
    <row r="74" spans="1:17" s="211" customFormat="1" ht="12.75">
      <c r="A74" s="123"/>
      <c r="B74" s="134"/>
      <c r="C74" s="123"/>
      <c r="D74" s="123"/>
      <c r="E74" s="135"/>
      <c r="F74" s="123" t="s">
        <v>92</v>
      </c>
      <c r="G74" s="90"/>
      <c r="H74" s="90"/>
      <c r="I74" s="90"/>
      <c r="J74" s="217"/>
      <c r="K74" s="217"/>
      <c r="L74" s="135"/>
      <c r="M74" s="218"/>
      <c r="N74" s="90"/>
      <c r="O74" s="90"/>
      <c r="P74" s="90"/>
      <c r="Q74" s="248"/>
    </row>
    <row r="75" spans="1:16" s="249" customFormat="1" ht="45">
      <c r="A75" s="122">
        <v>14</v>
      </c>
      <c r="B75" s="141" t="s">
        <v>273</v>
      </c>
      <c r="C75" s="122" t="s">
        <v>27</v>
      </c>
      <c r="D75" s="122" t="s">
        <v>205</v>
      </c>
      <c r="E75" s="142" t="s">
        <v>232</v>
      </c>
      <c r="F75" s="122" t="s">
        <v>93</v>
      </c>
      <c r="G75" s="89">
        <v>149809685.63</v>
      </c>
      <c r="H75" s="89">
        <f>H76/1936.27</f>
        <v>149809685.6326855</v>
      </c>
      <c r="I75" s="250"/>
      <c r="J75" s="250"/>
      <c r="K75" s="250"/>
      <c r="L75" s="250"/>
      <c r="M75" s="250"/>
      <c r="N75" s="250"/>
      <c r="O75" s="255"/>
      <c r="P75" s="250"/>
    </row>
    <row r="76" spans="1:16" s="248" customFormat="1" ht="12.75">
      <c r="A76" s="123"/>
      <c r="B76" s="134" t="s">
        <v>301</v>
      </c>
      <c r="C76" s="123"/>
      <c r="D76" s="123"/>
      <c r="E76" s="135"/>
      <c r="F76" s="123"/>
      <c r="G76" s="90">
        <v>290072000000</v>
      </c>
      <c r="H76" s="90">
        <v>290072000000</v>
      </c>
      <c r="I76" s="90"/>
      <c r="J76" s="217"/>
      <c r="K76" s="217"/>
      <c r="L76" s="135"/>
      <c r="M76" s="218"/>
      <c r="N76" s="90"/>
      <c r="O76" s="90"/>
      <c r="P76" s="90"/>
    </row>
    <row r="77" spans="1:16" s="248" customFormat="1" ht="12.75">
      <c r="A77" s="123"/>
      <c r="B77" s="134"/>
      <c r="C77" s="123"/>
      <c r="D77" s="123"/>
      <c r="E77" s="135"/>
      <c r="F77" s="123"/>
      <c r="G77" s="90"/>
      <c r="H77" s="90"/>
      <c r="I77" s="90">
        <v>12459019.64</v>
      </c>
      <c r="J77" s="217">
        <v>0.08316564837350726</v>
      </c>
      <c r="K77" s="217">
        <v>0.08316564837350726</v>
      </c>
      <c r="L77" s="135" t="s">
        <v>214</v>
      </c>
      <c r="M77" s="218">
        <v>8</v>
      </c>
      <c r="N77" s="90">
        <v>1877691.34</v>
      </c>
      <c r="O77" s="90"/>
      <c r="P77" s="90"/>
    </row>
    <row r="78" spans="1:16" s="248" customFormat="1" ht="12.75">
      <c r="A78" s="123"/>
      <c r="B78" s="134"/>
      <c r="C78" s="123"/>
      <c r="D78" s="123"/>
      <c r="E78" s="135"/>
      <c r="F78" s="123"/>
      <c r="G78" s="305" t="s">
        <v>208</v>
      </c>
      <c r="H78" s="306"/>
      <c r="I78" s="90">
        <v>24124025955</v>
      </c>
      <c r="J78" s="217"/>
      <c r="K78" s="217"/>
      <c r="L78" s="135"/>
      <c r="M78" s="218"/>
      <c r="N78" s="90">
        <v>3635717414</v>
      </c>
      <c r="O78" s="90"/>
      <c r="P78" s="90"/>
    </row>
    <row r="79" spans="1:16" s="248" customFormat="1" ht="12.75">
      <c r="A79" s="123"/>
      <c r="C79" s="123"/>
      <c r="D79" s="123"/>
      <c r="E79" s="135"/>
      <c r="F79" s="123"/>
      <c r="G79" s="90"/>
      <c r="H79" s="90"/>
      <c r="I79" s="90">
        <v>54463981.8</v>
      </c>
      <c r="J79" s="217">
        <v>0.36355447628519816</v>
      </c>
      <c r="K79" s="217">
        <v>0.36355447628519816</v>
      </c>
      <c r="L79" s="135" t="s">
        <v>214</v>
      </c>
      <c r="M79" s="218">
        <v>8</v>
      </c>
      <c r="N79" s="90">
        <v>7979921.49</v>
      </c>
      <c r="O79" s="90">
        <v>54463981.8</v>
      </c>
      <c r="P79" s="90">
        <v>8295150.08</v>
      </c>
    </row>
    <row r="80" spans="1:17" s="211" customFormat="1" ht="12.75">
      <c r="A80" s="123"/>
      <c r="C80" s="123"/>
      <c r="D80" s="123"/>
      <c r="F80" s="123" t="s">
        <v>92</v>
      </c>
      <c r="G80" s="90"/>
      <c r="H80" s="185" t="s">
        <v>270</v>
      </c>
      <c r="I80" s="90">
        <v>105456974045</v>
      </c>
      <c r="J80" s="217"/>
      <c r="K80" s="217"/>
      <c r="L80" s="135"/>
      <c r="M80" s="218"/>
      <c r="N80" s="90">
        <v>15451282586</v>
      </c>
      <c r="O80" s="90">
        <v>105456974045</v>
      </c>
      <c r="P80" s="90">
        <f>P79*1936.27</f>
        <v>16061650245.4016</v>
      </c>
      <c r="Q80" s="248"/>
    </row>
    <row r="81" spans="1:17" s="211" customFormat="1" ht="12.75">
      <c r="A81" s="123"/>
      <c r="B81" s="134"/>
      <c r="C81" s="123"/>
      <c r="D81" s="123"/>
      <c r="F81" s="123"/>
      <c r="G81" s="90"/>
      <c r="H81" s="185"/>
      <c r="I81" s="89">
        <f>SUM(I77+I79)</f>
        <v>66923001.44</v>
      </c>
      <c r="J81" s="221">
        <f>SUM(J77:J79)</f>
        <v>0.4467201246587054</v>
      </c>
      <c r="K81" s="221">
        <f>SUM(K77:K79)</f>
        <v>0.4467201246587054</v>
      </c>
      <c r="L81" s="135"/>
      <c r="M81" s="218"/>
      <c r="N81" s="89">
        <v>9857612.83</v>
      </c>
      <c r="O81" s="90"/>
      <c r="P81" s="90"/>
      <c r="Q81" s="248"/>
    </row>
    <row r="82" spans="1:17" s="211" customFormat="1" ht="12.75">
      <c r="A82" s="123"/>
      <c r="B82" s="134"/>
      <c r="C82" s="123"/>
      <c r="D82" s="123"/>
      <c r="F82" s="123"/>
      <c r="G82" s="90"/>
      <c r="H82" s="185"/>
      <c r="I82" s="90">
        <f>SUM(I78+I80)</f>
        <v>129581000000</v>
      </c>
      <c r="J82" s="217"/>
      <c r="K82" s="217"/>
      <c r="L82" s="135"/>
      <c r="M82" s="218"/>
      <c r="N82" s="90">
        <v>19087000000</v>
      </c>
      <c r="O82" s="90"/>
      <c r="P82" s="90"/>
      <c r="Q82" s="248"/>
    </row>
    <row r="83" spans="1:17" s="211" customFormat="1" ht="12.75">
      <c r="A83" s="123"/>
      <c r="B83" s="134"/>
      <c r="C83" s="123"/>
      <c r="D83" s="123"/>
      <c r="E83" s="135"/>
      <c r="F83" s="123" t="s">
        <v>92</v>
      </c>
      <c r="G83" s="252"/>
      <c r="H83" s="179" t="s">
        <v>321</v>
      </c>
      <c r="J83" s="217">
        <v>0.0813</v>
      </c>
      <c r="K83" s="217">
        <v>0.0813</v>
      </c>
      <c r="L83" s="135" t="s">
        <v>214</v>
      </c>
      <c r="M83" s="218">
        <v>8</v>
      </c>
      <c r="N83" s="252"/>
      <c r="O83" s="90">
        <v>12172889.11</v>
      </c>
      <c r="P83" s="90">
        <v>1853994.86</v>
      </c>
      <c r="Q83" s="248"/>
    </row>
    <row r="84" spans="1:17" s="211" customFormat="1" ht="12.75">
      <c r="A84" s="123"/>
      <c r="B84" s="134"/>
      <c r="C84" s="123"/>
      <c r="D84" s="123"/>
      <c r="E84" s="135"/>
      <c r="F84" s="123" t="s">
        <v>92</v>
      </c>
      <c r="G84" s="252"/>
      <c r="H84" s="182" t="s">
        <v>322</v>
      </c>
      <c r="J84" s="252"/>
      <c r="K84" s="252"/>
      <c r="L84" s="135"/>
      <c r="M84" s="218"/>
      <c r="N84" s="252"/>
      <c r="O84" s="90">
        <v>23570000000</v>
      </c>
      <c r="P84" s="90">
        <f>P83*1936.27</f>
        <v>3589834627.5722003</v>
      </c>
      <c r="Q84" s="248"/>
    </row>
    <row r="85" spans="1:17" s="211" customFormat="1" ht="12.75">
      <c r="A85" s="123"/>
      <c r="B85" s="134"/>
      <c r="C85" s="123"/>
      <c r="D85" s="123"/>
      <c r="E85" s="135"/>
      <c r="F85" s="123" t="s">
        <v>92</v>
      </c>
      <c r="G85" s="90"/>
      <c r="H85" s="90"/>
      <c r="I85" s="89">
        <f>I81+O83</f>
        <v>79095890.55</v>
      </c>
      <c r="J85" s="221">
        <f>SUM(J81:J84)</f>
        <v>0.5280201246587054</v>
      </c>
      <c r="K85" s="221">
        <f>SUM(K81:K84)</f>
        <v>0.5280201246587054</v>
      </c>
      <c r="L85" s="135"/>
      <c r="M85" s="218"/>
      <c r="N85" s="252"/>
      <c r="O85" s="89">
        <f>O79+O83</f>
        <v>66636870.91</v>
      </c>
      <c r="P85" s="89">
        <f>SUM(P79+P83)</f>
        <v>10149144.94</v>
      </c>
      <c r="Q85" s="248"/>
    </row>
    <row r="86" spans="1:17" s="211" customFormat="1" ht="12.75">
      <c r="A86" s="123"/>
      <c r="B86" s="134"/>
      <c r="C86" s="123"/>
      <c r="D86" s="123"/>
      <c r="E86" s="135"/>
      <c r="F86" s="123" t="s">
        <v>92</v>
      </c>
      <c r="G86" s="90"/>
      <c r="H86" s="90"/>
      <c r="I86" s="90">
        <f>I82+O84</f>
        <v>153151000000</v>
      </c>
      <c r="J86" s="217"/>
      <c r="K86" s="217"/>
      <c r="L86" s="135"/>
      <c r="M86" s="218"/>
      <c r="N86" s="252"/>
      <c r="O86" s="90">
        <f>O80+O84</f>
        <v>129026974045</v>
      </c>
      <c r="P86" s="90">
        <f>SUM(P80+P84)</f>
        <v>19651484872.9738</v>
      </c>
      <c r="Q86" s="248"/>
    </row>
    <row r="87" spans="1:17" s="211" customFormat="1" ht="12.75">
      <c r="A87" s="123"/>
      <c r="B87" s="134"/>
      <c r="C87" s="123"/>
      <c r="D87" s="123"/>
      <c r="E87" s="135"/>
      <c r="F87" s="123" t="s">
        <v>92</v>
      </c>
      <c r="G87" s="91"/>
      <c r="H87" s="91"/>
      <c r="I87" s="91"/>
      <c r="J87" s="236"/>
      <c r="K87" s="236"/>
      <c r="L87" s="138"/>
      <c r="M87" s="166"/>
      <c r="N87" s="91"/>
      <c r="O87" s="91"/>
      <c r="P87" s="90"/>
      <c r="Q87" s="248"/>
    </row>
    <row r="88" spans="1:16" s="249" customFormat="1" ht="33.75">
      <c r="A88" s="122">
        <v>15</v>
      </c>
      <c r="B88" s="141" t="s">
        <v>251</v>
      </c>
      <c r="C88" s="122" t="s">
        <v>87</v>
      </c>
      <c r="D88" s="122" t="s">
        <v>207</v>
      </c>
      <c r="E88" s="142" t="s">
        <v>232</v>
      </c>
      <c r="F88" s="122" t="s">
        <v>93</v>
      </c>
      <c r="G88" s="89">
        <v>64885062.52</v>
      </c>
      <c r="H88" s="89">
        <v>64885062.52</v>
      </c>
      <c r="I88" s="89">
        <v>64885062.52</v>
      </c>
      <c r="J88" s="221">
        <v>1</v>
      </c>
      <c r="K88" s="221">
        <v>1</v>
      </c>
      <c r="L88" s="142" t="s">
        <v>214</v>
      </c>
      <c r="M88" s="222">
        <v>10</v>
      </c>
      <c r="N88" s="89">
        <v>7936393.17</v>
      </c>
      <c r="O88" s="89">
        <v>64885062.52</v>
      </c>
      <c r="P88" s="89">
        <v>8265520.18</v>
      </c>
    </row>
    <row r="89" spans="1:17" s="211" customFormat="1" ht="33.75">
      <c r="A89" s="123"/>
      <c r="B89" s="134" t="s">
        <v>252</v>
      </c>
      <c r="C89" s="123"/>
      <c r="D89" s="123"/>
      <c r="E89" s="135"/>
      <c r="F89" s="123" t="s">
        <v>92</v>
      </c>
      <c r="G89" s="90">
        <v>125635000000</v>
      </c>
      <c r="H89" s="90">
        <v>125635000000</v>
      </c>
      <c r="I89" s="90">
        <v>125635000000</v>
      </c>
      <c r="J89" s="217"/>
      <c r="K89" s="217"/>
      <c r="L89" s="135"/>
      <c r="M89" s="218"/>
      <c r="N89" s="90">
        <v>15367000000</v>
      </c>
      <c r="O89" s="90">
        <v>125635000000</v>
      </c>
      <c r="P89" s="90">
        <f>P88*1936.27</f>
        <v>16004278758.928598</v>
      </c>
      <c r="Q89" s="248"/>
    </row>
    <row r="90" spans="1:17" s="211" customFormat="1" ht="12.75">
      <c r="A90" s="123"/>
      <c r="B90" s="134"/>
      <c r="C90" s="123"/>
      <c r="D90" s="123"/>
      <c r="E90" s="135"/>
      <c r="F90" s="123" t="s">
        <v>92</v>
      </c>
      <c r="G90" s="90"/>
      <c r="H90" s="90"/>
      <c r="I90" s="90"/>
      <c r="J90" s="217"/>
      <c r="K90" s="217"/>
      <c r="L90" s="135"/>
      <c r="M90" s="218"/>
      <c r="N90" s="90"/>
      <c r="O90" s="90"/>
      <c r="P90" s="90"/>
      <c r="Q90" s="248"/>
    </row>
    <row r="91" spans="1:16" s="249" customFormat="1" ht="22.5">
      <c r="A91" s="122">
        <v>16</v>
      </c>
      <c r="B91" s="141" t="s">
        <v>253</v>
      </c>
      <c r="C91" s="122" t="s">
        <v>87</v>
      </c>
      <c r="D91" s="122" t="s">
        <v>205</v>
      </c>
      <c r="E91" s="142" t="s">
        <v>279</v>
      </c>
      <c r="F91" s="122" t="s">
        <v>93</v>
      </c>
      <c r="G91" s="89">
        <v>61974827.89</v>
      </c>
      <c r="H91" s="89">
        <v>84536763.98</v>
      </c>
      <c r="I91" s="89">
        <v>30987413.95</v>
      </c>
      <c r="J91" s="221">
        <v>0.5</v>
      </c>
      <c r="K91" s="221">
        <v>0.5000000000806779</v>
      </c>
      <c r="L91" s="142" t="s">
        <v>214</v>
      </c>
      <c r="M91" s="222">
        <v>8</v>
      </c>
      <c r="N91" s="89">
        <v>4564446.07</v>
      </c>
      <c r="O91" s="89">
        <v>30987413.95</v>
      </c>
      <c r="P91" s="89">
        <v>4719545.66</v>
      </c>
    </row>
    <row r="92" spans="1:17" s="211" customFormat="1" ht="22.5">
      <c r="A92" s="123"/>
      <c r="B92" s="134" t="s">
        <v>254</v>
      </c>
      <c r="C92" s="123"/>
      <c r="D92" s="123"/>
      <c r="E92" s="135"/>
      <c r="F92" s="123" t="s">
        <v>92</v>
      </c>
      <c r="G92" s="90">
        <v>120000000000</v>
      </c>
      <c r="H92" s="90">
        <v>163686000000</v>
      </c>
      <c r="I92" s="90">
        <v>60000000000</v>
      </c>
      <c r="J92" s="217"/>
      <c r="K92" s="217"/>
      <c r="L92" s="135"/>
      <c r="M92" s="218"/>
      <c r="N92" s="90">
        <v>8838000000</v>
      </c>
      <c r="O92" s="90">
        <v>60000000000</v>
      </c>
      <c r="P92" s="90">
        <f>P91*1936.27</f>
        <v>9138314675.0882</v>
      </c>
      <c r="Q92" s="248"/>
    </row>
    <row r="93" spans="1:17" s="211" customFormat="1" ht="12.75">
      <c r="A93" s="123"/>
      <c r="B93" s="134"/>
      <c r="C93" s="123"/>
      <c r="D93" s="123"/>
      <c r="E93" s="135"/>
      <c r="F93" s="123" t="s">
        <v>92</v>
      </c>
      <c r="G93" s="90"/>
      <c r="H93" s="90"/>
      <c r="I93" s="90"/>
      <c r="J93" s="217"/>
      <c r="K93" s="217"/>
      <c r="L93" s="135"/>
      <c r="M93" s="218"/>
      <c r="N93" s="90"/>
      <c r="O93" s="90"/>
      <c r="P93" s="90"/>
      <c r="Q93" s="248"/>
    </row>
    <row r="94" spans="1:16" s="249" customFormat="1" ht="33.75">
      <c r="A94" s="122">
        <v>17</v>
      </c>
      <c r="B94" s="141" t="s">
        <v>255</v>
      </c>
      <c r="C94" s="122" t="s">
        <v>87</v>
      </c>
      <c r="D94" s="122"/>
      <c r="E94" s="142" t="s">
        <v>232</v>
      </c>
      <c r="F94" s="122" t="s">
        <v>93</v>
      </c>
      <c r="G94" s="89">
        <v>25813548.73</v>
      </c>
      <c r="H94" s="89">
        <v>28089574.28</v>
      </c>
      <c r="I94" s="89">
        <v>12517882.32</v>
      </c>
      <c r="J94" s="221">
        <v>0.48493457644790866</v>
      </c>
      <c r="K94" s="221">
        <v>0.4849439808115837</v>
      </c>
      <c r="L94" s="142" t="s">
        <v>211</v>
      </c>
      <c r="M94" s="222">
        <v>10</v>
      </c>
      <c r="N94" s="89">
        <v>1918870.93</v>
      </c>
      <c r="O94" s="250"/>
      <c r="P94" s="250"/>
    </row>
    <row r="95" spans="1:17" s="211" customFormat="1" ht="12.75">
      <c r="A95" s="123"/>
      <c r="B95" s="134"/>
      <c r="C95" s="123"/>
      <c r="D95" s="123"/>
      <c r="E95" s="135"/>
      <c r="F95" s="123" t="s">
        <v>92</v>
      </c>
      <c r="G95" s="90">
        <v>49982000000</v>
      </c>
      <c r="H95" s="90">
        <v>54389000000</v>
      </c>
      <c r="I95" s="90">
        <v>24238000000</v>
      </c>
      <c r="J95" s="217"/>
      <c r="K95" s="217"/>
      <c r="L95" s="135"/>
      <c r="M95" s="218"/>
      <c r="N95" s="90">
        <v>3715452210</v>
      </c>
      <c r="O95" s="252"/>
      <c r="P95" s="252"/>
      <c r="Q95" s="248"/>
    </row>
    <row r="96" spans="1:17" s="211" customFormat="1" ht="12.75">
      <c r="A96" s="123"/>
      <c r="B96" s="134"/>
      <c r="C96" s="123"/>
      <c r="D96" s="123"/>
      <c r="E96" s="135"/>
      <c r="F96" s="123"/>
      <c r="G96" s="129"/>
      <c r="H96" s="179" t="s">
        <v>275</v>
      </c>
      <c r="I96" s="90">
        <v>2970246.92</v>
      </c>
      <c r="J96" s="217">
        <v>0.11506542362957005</v>
      </c>
      <c r="K96" s="217">
        <v>0.11506542362957005</v>
      </c>
      <c r="L96" s="135" t="s">
        <v>211</v>
      </c>
      <c r="M96" s="218">
        <v>10</v>
      </c>
      <c r="N96" s="90"/>
      <c r="O96" s="90">
        <v>2970246.92</v>
      </c>
      <c r="P96" s="90">
        <v>378371.16</v>
      </c>
      <c r="Q96" s="248"/>
    </row>
    <row r="97" spans="1:17" s="211" customFormat="1" ht="12.75">
      <c r="A97" s="123"/>
      <c r="B97" s="134"/>
      <c r="C97" s="123"/>
      <c r="D97" s="123"/>
      <c r="E97" s="135"/>
      <c r="F97" s="123"/>
      <c r="G97" s="90"/>
      <c r="H97" s="185"/>
      <c r="I97" s="90">
        <v>5751200000</v>
      </c>
      <c r="J97" s="217"/>
      <c r="K97" s="217"/>
      <c r="L97" s="135"/>
      <c r="M97" s="218"/>
      <c r="N97" s="90"/>
      <c r="O97" s="90">
        <v>5751200000</v>
      </c>
      <c r="P97" s="90">
        <f>P96*1936.27</f>
        <v>732628725.9732</v>
      </c>
      <c r="Q97" s="248"/>
    </row>
    <row r="98" spans="1:17" s="211" customFormat="1" ht="12.75">
      <c r="A98" s="123"/>
      <c r="B98" s="134"/>
      <c r="C98" s="123"/>
      <c r="D98" s="123"/>
      <c r="E98" s="135"/>
      <c r="F98" s="123"/>
      <c r="G98" s="90"/>
      <c r="H98" s="90"/>
      <c r="I98" s="89">
        <v>15488129.24</v>
      </c>
      <c r="J98" s="217">
        <v>0.6000000000774787</v>
      </c>
      <c r="K98" s="217">
        <v>0.6000000000774787</v>
      </c>
      <c r="L98" s="135"/>
      <c r="M98" s="218"/>
      <c r="N98" s="90"/>
      <c r="O98" s="252"/>
      <c r="P98" s="252"/>
      <c r="Q98" s="248"/>
    </row>
    <row r="99" spans="1:17" s="211" customFormat="1" ht="12.75">
      <c r="A99" s="123"/>
      <c r="B99" s="134"/>
      <c r="C99" s="123"/>
      <c r="D99" s="123"/>
      <c r="E99" s="135"/>
      <c r="F99" s="123" t="s">
        <v>92</v>
      </c>
      <c r="G99" s="90"/>
      <c r="H99" s="90"/>
      <c r="I99" s="90">
        <v>29989200000</v>
      </c>
      <c r="J99" s="217"/>
      <c r="K99" s="217"/>
      <c r="L99" s="135"/>
      <c r="M99" s="218"/>
      <c r="N99" s="90"/>
      <c r="O99" s="90"/>
      <c r="P99" s="90"/>
      <c r="Q99" s="248"/>
    </row>
    <row r="100" spans="1:17" s="211" customFormat="1" ht="12.75">
      <c r="A100" s="123"/>
      <c r="B100" s="134"/>
      <c r="C100" s="123"/>
      <c r="D100" s="123"/>
      <c r="E100" s="135"/>
      <c r="F100" s="123"/>
      <c r="G100" s="91"/>
      <c r="H100" s="91"/>
      <c r="I100" s="91"/>
      <c r="J100" s="236"/>
      <c r="K100" s="236"/>
      <c r="L100" s="135"/>
      <c r="M100" s="218"/>
      <c r="N100" s="90"/>
      <c r="O100" s="90"/>
      <c r="P100" s="90"/>
      <c r="Q100" s="248"/>
    </row>
    <row r="101" spans="1:16" s="249" customFormat="1" ht="22.5">
      <c r="A101" s="122">
        <v>18</v>
      </c>
      <c r="B101" s="141" t="s">
        <v>236</v>
      </c>
      <c r="C101" s="122" t="s">
        <v>90</v>
      </c>
      <c r="D101" s="122" t="s">
        <v>207</v>
      </c>
      <c r="E101" s="142" t="s">
        <v>200</v>
      </c>
      <c r="F101" s="122" t="s">
        <v>93</v>
      </c>
      <c r="G101" s="89">
        <v>139443362.75</v>
      </c>
      <c r="H101" s="89">
        <v>0</v>
      </c>
      <c r="I101" s="89">
        <v>139443362.75</v>
      </c>
      <c r="J101" s="221">
        <v>1</v>
      </c>
      <c r="K101" s="221">
        <v>1</v>
      </c>
      <c r="L101" s="142" t="s">
        <v>214</v>
      </c>
      <c r="M101" s="222">
        <v>8</v>
      </c>
      <c r="N101" s="89">
        <v>24825205.16</v>
      </c>
      <c r="O101" s="89">
        <v>139443362.75</v>
      </c>
      <c r="P101" s="89">
        <v>21237955.5</v>
      </c>
    </row>
    <row r="102" spans="1:17" s="211" customFormat="1" ht="24.75" customHeight="1">
      <c r="A102" s="123"/>
      <c r="B102" s="134" t="s">
        <v>256</v>
      </c>
      <c r="C102" s="123"/>
      <c r="D102" s="123"/>
      <c r="E102" s="135"/>
      <c r="F102" s="123" t="s">
        <v>92</v>
      </c>
      <c r="G102" s="90">
        <v>270000000000</v>
      </c>
      <c r="H102" s="90"/>
      <c r="I102" s="90">
        <v>270000000000</v>
      </c>
      <c r="J102" s="217"/>
      <c r="K102" s="217"/>
      <c r="L102" s="135"/>
      <c r="M102" s="218"/>
      <c r="N102" s="90">
        <v>48068300000</v>
      </c>
      <c r="O102" s="90">
        <v>270000000000</v>
      </c>
      <c r="P102" s="90">
        <f>P101*1936.27</f>
        <v>41122416095.985</v>
      </c>
      <c r="Q102" s="248"/>
    </row>
    <row r="103" spans="1:17" s="211" customFormat="1" ht="12.75">
      <c r="A103" s="123"/>
      <c r="B103" s="237" t="s">
        <v>257</v>
      </c>
      <c r="C103" s="123"/>
      <c r="D103" s="123"/>
      <c r="E103" s="135"/>
      <c r="F103" s="123" t="s">
        <v>92</v>
      </c>
      <c r="G103" s="90"/>
      <c r="H103" s="90">
        <v>137972000000</v>
      </c>
      <c r="I103" s="90"/>
      <c r="J103" s="217"/>
      <c r="K103" s="217"/>
      <c r="L103" s="135"/>
      <c r="M103" s="218"/>
      <c r="N103" s="90"/>
      <c r="O103" s="90"/>
      <c r="P103" s="90"/>
      <c r="Q103" s="248"/>
    </row>
    <row r="104" spans="1:17" s="211" customFormat="1" ht="12.75">
      <c r="A104" s="123"/>
      <c r="B104" s="134"/>
      <c r="C104" s="123"/>
      <c r="D104" s="123"/>
      <c r="E104" s="135"/>
      <c r="F104" s="123" t="s">
        <v>92</v>
      </c>
      <c r="G104" s="90"/>
      <c r="H104" s="183" t="s">
        <v>202</v>
      </c>
      <c r="I104" s="90"/>
      <c r="J104" s="217"/>
      <c r="K104" s="217"/>
      <c r="L104" s="135"/>
      <c r="M104" s="218"/>
      <c r="N104" s="90"/>
      <c r="O104" s="90"/>
      <c r="P104" s="90"/>
      <c r="Q104" s="248"/>
    </row>
    <row r="105" spans="1:17" s="211" customFormat="1" ht="12.75">
      <c r="A105" s="123"/>
      <c r="B105" s="134"/>
      <c r="C105" s="123"/>
      <c r="D105" s="123"/>
      <c r="E105" s="135"/>
      <c r="F105" s="123" t="s">
        <v>92</v>
      </c>
      <c r="G105" s="90"/>
      <c r="H105" s="90"/>
      <c r="I105" s="90"/>
      <c r="J105" s="217"/>
      <c r="K105" s="217"/>
      <c r="L105" s="135"/>
      <c r="M105" s="218"/>
      <c r="N105" s="90"/>
      <c r="O105" s="90"/>
      <c r="P105" s="90"/>
      <c r="Q105" s="248"/>
    </row>
    <row r="106" spans="1:16" s="249" customFormat="1" ht="33" customHeight="1">
      <c r="A106" s="122">
        <v>19</v>
      </c>
      <c r="B106" s="141" t="s">
        <v>259</v>
      </c>
      <c r="C106" s="122" t="s">
        <v>238</v>
      </c>
      <c r="D106" s="122" t="s">
        <v>207</v>
      </c>
      <c r="E106" s="142" t="s">
        <v>280</v>
      </c>
      <c r="F106" s="122" t="s">
        <v>93</v>
      </c>
      <c r="G106" s="89">
        <v>35666513.45</v>
      </c>
      <c r="H106" s="89">
        <v>31347384.4</v>
      </c>
      <c r="I106" s="89">
        <f>I107/1936.27</f>
        <v>24375732.723225582</v>
      </c>
      <c r="J106" s="221">
        <v>0.6834202143064002</v>
      </c>
      <c r="K106" s="221">
        <v>0.7775837358219909</v>
      </c>
      <c r="L106" s="142" t="s">
        <v>214</v>
      </c>
      <c r="M106" s="222">
        <v>10</v>
      </c>
      <c r="N106" s="89">
        <v>3142123.77</v>
      </c>
      <c r="O106" s="89">
        <f>O107/1936.27</f>
        <v>24375732.723225582</v>
      </c>
      <c r="P106" s="89">
        <v>3105153.98</v>
      </c>
    </row>
    <row r="107" spans="1:17" s="211" customFormat="1" ht="22.5">
      <c r="A107" s="123"/>
      <c r="B107" s="134" t="s">
        <v>258</v>
      </c>
      <c r="C107" s="123"/>
      <c r="D107" s="123"/>
      <c r="E107" s="135"/>
      <c r="F107" s="123" t="s">
        <v>92</v>
      </c>
      <c r="G107" s="90">
        <v>69060000000</v>
      </c>
      <c r="H107" s="90">
        <v>60697000000</v>
      </c>
      <c r="I107" s="90">
        <v>47198000000</v>
      </c>
      <c r="J107" s="217"/>
      <c r="K107" s="217"/>
      <c r="L107" s="135"/>
      <c r="M107" s="218"/>
      <c r="N107" s="90">
        <v>6084000000</v>
      </c>
      <c r="O107" s="90">
        <v>47198000000</v>
      </c>
      <c r="P107" s="90">
        <f>P106*1936.27</f>
        <v>6012416496.8546</v>
      </c>
      <c r="Q107" s="248"/>
    </row>
    <row r="108" spans="1:17" s="211" customFormat="1" ht="12.75">
      <c r="A108" s="128"/>
      <c r="B108" s="137"/>
      <c r="C108" s="128"/>
      <c r="D108" s="128"/>
      <c r="E108" s="138"/>
      <c r="F108" s="128"/>
      <c r="G108" s="91"/>
      <c r="H108" s="91"/>
      <c r="I108" s="91"/>
      <c r="J108" s="236"/>
      <c r="K108" s="236"/>
      <c r="L108" s="138"/>
      <c r="M108" s="166"/>
      <c r="N108" s="91"/>
      <c r="O108" s="91"/>
      <c r="P108" s="91"/>
      <c r="Q108" s="248"/>
    </row>
    <row r="109" spans="1:17" s="211" customFormat="1" ht="12.75">
      <c r="A109" s="144"/>
      <c r="B109" s="147"/>
      <c r="C109" s="146"/>
      <c r="D109" s="146"/>
      <c r="E109" s="148"/>
      <c r="F109" s="146" t="s">
        <v>92</v>
      </c>
      <c r="G109" s="149"/>
      <c r="H109" s="149"/>
      <c r="I109" s="149"/>
      <c r="J109" s="238"/>
      <c r="K109" s="238"/>
      <c r="L109" s="148"/>
      <c r="M109" s="239"/>
      <c r="N109" s="149"/>
      <c r="O109" s="89"/>
      <c r="P109" s="89"/>
      <c r="Q109" s="248"/>
    </row>
    <row r="110" spans="1:16" s="249" customFormat="1" ht="12.75">
      <c r="A110" s="146"/>
      <c r="B110" s="147"/>
      <c r="C110" s="146"/>
      <c r="D110" s="146"/>
      <c r="E110" s="148"/>
      <c r="F110" s="146"/>
      <c r="G110" s="149"/>
      <c r="H110" s="149"/>
      <c r="I110" s="149"/>
      <c r="J110" s="238"/>
      <c r="K110" s="238"/>
      <c r="L110" s="240"/>
      <c r="M110" s="239"/>
      <c r="N110" s="149"/>
      <c r="O110" s="241" t="s">
        <v>302</v>
      </c>
      <c r="P110" s="208">
        <f>P2+P7+P18+P27+P31+P36+P43+P62+P66+P79+P83+P91+P101</f>
        <v>75733909.87</v>
      </c>
    </row>
    <row r="111" spans="1:16" s="248" customFormat="1" ht="12.75">
      <c r="A111" s="146"/>
      <c r="B111" s="147"/>
      <c r="C111" s="146"/>
      <c r="D111" s="146"/>
      <c r="E111" s="148"/>
      <c r="F111" s="146"/>
      <c r="G111" s="149"/>
      <c r="H111" s="149"/>
      <c r="I111" s="149"/>
      <c r="J111" s="238"/>
      <c r="K111" s="238"/>
      <c r="L111" s="148"/>
      <c r="M111" s="239"/>
      <c r="N111" s="149"/>
      <c r="O111" s="242"/>
      <c r="P111" s="208">
        <f>P3+P8+P19+P28+P32+P37+P44+P63+P67+P80+P84+P92+P102</f>
        <v>146641297663.98492</v>
      </c>
    </row>
    <row r="112" spans="1:16" s="248" customFormat="1" ht="12.75">
      <c r="A112" s="146"/>
      <c r="B112" s="147"/>
      <c r="C112" s="146"/>
      <c r="D112" s="146"/>
      <c r="E112" s="148"/>
      <c r="F112" s="146"/>
      <c r="G112" s="149"/>
      <c r="H112" s="149"/>
      <c r="I112" s="149"/>
      <c r="J112" s="238"/>
      <c r="K112" s="238"/>
      <c r="L112" s="148"/>
      <c r="M112" s="239"/>
      <c r="N112" s="149"/>
      <c r="O112" s="241" t="s">
        <v>303</v>
      </c>
      <c r="P112" s="208">
        <f>P15+P38+P47+P88+P106</f>
        <v>66487710.08</v>
      </c>
    </row>
    <row r="113" spans="1:16" s="248" customFormat="1" ht="12.75">
      <c r="A113" s="146"/>
      <c r="B113" s="147"/>
      <c r="C113" s="146"/>
      <c r="D113" s="146"/>
      <c r="E113" s="148"/>
      <c r="F113" s="146"/>
      <c r="G113" s="149"/>
      <c r="H113" s="149"/>
      <c r="I113" s="149"/>
      <c r="J113" s="238"/>
      <c r="K113" s="238"/>
      <c r="L113" s="240"/>
      <c r="M113" s="239"/>
      <c r="N113" s="152" t="s">
        <v>306</v>
      </c>
      <c r="O113" s="242"/>
      <c r="P113" s="208">
        <f>P16+P39+P48+P89+P107</f>
        <v>128738158396.6016</v>
      </c>
    </row>
    <row r="114" spans="1:16" ht="12.75">
      <c r="A114" s="256"/>
      <c r="O114" s="241" t="s">
        <v>304</v>
      </c>
      <c r="P114" s="208">
        <f>P96</f>
        <v>378371.16</v>
      </c>
    </row>
    <row r="115" spans="1:16" ht="12.75">
      <c r="A115" s="256"/>
      <c r="O115" s="208"/>
      <c r="P115" s="208">
        <f>P97</f>
        <v>732628725.9732</v>
      </c>
    </row>
    <row r="116" spans="1:16" ht="12.75">
      <c r="A116" s="203"/>
      <c r="B116" s="202"/>
      <c r="C116" s="203"/>
      <c r="D116" s="203"/>
      <c r="E116" s="243"/>
      <c r="F116" s="203"/>
      <c r="G116" s="204"/>
      <c r="H116" s="204"/>
      <c r="I116" s="204"/>
      <c r="J116" s="244"/>
      <c r="K116" s="244"/>
      <c r="L116" s="243"/>
      <c r="M116" s="245"/>
      <c r="N116" s="204"/>
      <c r="O116" s="246" t="s">
        <v>305</v>
      </c>
      <c r="P116" s="208">
        <f>P12+P50+P54+P71</f>
        <v>9061185.56</v>
      </c>
    </row>
    <row r="117" spans="1:16" ht="12.75">
      <c r="A117" s="256"/>
      <c r="B117" s="258"/>
      <c r="C117" s="256"/>
      <c r="D117" s="256"/>
      <c r="E117" s="259"/>
      <c r="F117" s="256"/>
      <c r="G117" s="257"/>
      <c r="H117" s="257"/>
      <c r="I117" s="257"/>
      <c r="J117" s="260"/>
      <c r="K117" s="260"/>
      <c r="L117" s="259"/>
      <c r="M117" s="261"/>
      <c r="N117" s="257"/>
      <c r="O117" s="242" t="s">
        <v>325</v>
      </c>
      <c r="P117" s="208">
        <f>P13+P51+P55+P72</f>
        <v>17544901764.518402</v>
      </c>
    </row>
    <row r="118" spans="1:16" ht="12.75">
      <c r="A118" s="256"/>
      <c r="O118" s="267"/>
      <c r="P118" s="267"/>
    </row>
    <row r="119" ht="12.75">
      <c r="A119" s="256"/>
    </row>
    <row r="120" ht="12.75">
      <c r="A120" s="256"/>
    </row>
    <row r="121" ht="12.75">
      <c r="A121" s="256"/>
    </row>
    <row r="126" ht="12.75">
      <c r="P126" s="96"/>
    </row>
  </sheetData>
  <mergeCells count="9">
    <mergeCell ref="G31:H31"/>
    <mergeCell ref="G67:H67"/>
    <mergeCell ref="G78:H78"/>
    <mergeCell ref="J3:K3"/>
    <mergeCell ref="J8:K8"/>
    <mergeCell ref="J18:K18"/>
    <mergeCell ref="J41:K41"/>
    <mergeCell ref="G61:H61"/>
    <mergeCell ref="J44:K4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&amp;C&amp;"Arial,Grassetto"&amp;11
COMITATO INTERMINISTERIALE PER LA PROGRAMMAZIONE ECONOMICA
Art.10 legge n.211/1992 - INTERVENTI NON AVVIATI&amp;R&amp;UALLEGATO  4</oddHeader>
    <oddFooter>&amp;LN.B.: 1° rigo importi in euro, 2° rigo importi in lire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MDIMEGLIO</dc:creator>
  <cp:keywords/>
  <dc:description/>
  <cp:lastModifiedBy>DiMeglioM</cp:lastModifiedBy>
  <cp:lastPrinted>2002-11-29T13:47:19Z</cp:lastPrinted>
  <dcterms:created xsi:type="dcterms:W3CDTF">2002-11-04T09:46:03Z</dcterms:created>
  <dcterms:modified xsi:type="dcterms:W3CDTF">2002-12-03T07:29:31Z</dcterms:modified>
  <cp:category/>
  <cp:version/>
  <cp:contentType/>
  <cp:contentStatus/>
</cp:coreProperties>
</file>