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aids02" sheetId="1" r:id="rId1"/>
  </sheets>
  <definedNames>
    <definedName name="_xlnm.Print_Area" localSheetId="0">'aids02'!$A$1:$H$28</definedName>
  </definedNames>
  <calcPr fullCalcOnLoad="1"/>
</workbook>
</file>

<file path=xl/sharedStrings.xml><?xml version="1.0" encoding="utf-8"?>
<sst xmlns="http://schemas.openxmlformats.org/spreadsheetml/2006/main" count="43" uniqueCount="38">
  <si>
    <t>Malati</t>
  </si>
  <si>
    <t>TOTALE</t>
  </si>
  <si>
    <t>lire</t>
  </si>
  <si>
    <t>euro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</si>
  <si>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</si>
  <si>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</si>
  <si>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</si>
  <si>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</si>
  <si>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</si>
  <si>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</si>
  <si>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</si>
  <si>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</si>
  <si>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</si>
  <si>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</si>
  <si>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</si>
  <si>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</si>
  <si>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</si>
  <si>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</si>
  <si>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</si>
  <si>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</si>
  <si>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Per Sicilia e Sardegna sono state effettuate le ritenute di legge sui parametri: PL mal. inf.ve - Malati AIDS - PL teorici dom.re.</t>
  </si>
  <si>
    <t xml:space="preserve">Sicilia: </t>
  </si>
  <si>
    <t>Sardegna:</t>
  </si>
  <si>
    <t>I dati originari ammontano, rispettivamente, a:</t>
  </si>
  <si>
    <t>(70%)</t>
  </si>
  <si>
    <t>(30%)</t>
  </si>
  <si>
    <t>(50%)</t>
  </si>
  <si>
    <t xml:space="preserve">    CORSI DI FORMAZIONE</t>
  </si>
  <si>
    <t>(2.100)</t>
  </si>
  <si>
    <t xml:space="preserve">   TRATT.TO DOMICILIARE</t>
  </si>
  <si>
    <t>= euro</t>
  </si>
  <si>
    <t>Finanziamento</t>
  </si>
  <si>
    <t>E. ROMAGNA</t>
  </si>
  <si>
    <t>REGIONI</t>
  </si>
  <si>
    <t xml:space="preserve">                                                                           FSN 2002- Finanziamento interventi legge 135/90</t>
  </si>
  <si>
    <t>(Importi in euro)</t>
  </si>
  <si>
    <t>Posti Letto teorici</t>
  </si>
  <si>
    <t>Posti Letto malattie infettive</t>
  </si>
</sst>
</file>

<file path=xl/styles.xml><?xml version="1.0" encoding="utf-8"?>
<styleSheet xmlns="http://schemas.openxmlformats.org/spreadsheetml/2006/main">
  <numFmts count="3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_-* #,##0.0_-;\-* #,##0.0_-;_-* &quot;-&quot;_-;_-@_-"/>
    <numFmt numFmtId="166" formatCode="_-* #,##0.00_-;\-* #,##0.00_-;_-* &quot;-&quot;_-;_-@_-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* #,##0.000_-;\-* #,##0.000_-;_-* &quot;-&quot;_-;_-@_-"/>
    <numFmt numFmtId="173" formatCode="_-* #,##0.0000_-;\-* #,##0.0000_-;_-* &quot;-&quot;_-;_-@_-"/>
    <numFmt numFmtId="174" formatCode="_-* #,##0.00000_-;\-* #,##0.00000_-;_-* &quot;-&quot;_-;_-@_-"/>
    <numFmt numFmtId="175" formatCode="_-* #,##0.000000_-;\-* #,##0.000000_-;_-* &quot;-&quot;_-;_-@_-"/>
    <numFmt numFmtId="176" formatCode="_-* #,##0.0000000_-;\-* #,##0.0000000_-;_-* &quot;-&quot;_-;_-@_-"/>
    <numFmt numFmtId="177" formatCode="_-* #,##0.00000000_-;\-* #,##0.00000000_-;_-* &quot;-&quot;_-;_-@_-"/>
    <numFmt numFmtId="178" formatCode="_-* #,##0.000000000_-;\-* #,##0.000000000_-;_-* &quot;-&quot;_-;_-@_-"/>
    <numFmt numFmtId="179" formatCode="_-* #,##0.0000000000_-;\-* #,##0.0000000000_-;_-* &quot;-&quot;_-;_-@_-"/>
    <numFmt numFmtId="180" formatCode="_-* #,##0.00000000000_-;\-* #,##0.00000000000_-;_-* &quot;-&quot;_-;_-@_-"/>
    <numFmt numFmtId="181" formatCode="_-* #,##0.000000000000_-;\-* #,##0.000000000000_-;_-* &quot;-&quot;_-;_-@_-"/>
    <numFmt numFmtId="182" formatCode="_-* #,##0.0000000000000_-;\-* #,##0.0000000000000_-;_-* &quot;-&quot;_-;_-@_-"/>
    <numFmt numFmtId="183" formatCode="_-* #,##0.00000000000000_-;\-* #,##0.00000000000000_-;_-* &quot;-&quot;_-;_-@_-"/>
    <numFmt numFmtId="184" formatCode="_-* #,##0.000000000000000_-;\-* #,##0.000000000000000_-;_-* &quot;-&quot;_-;_-@_-"/>
    <numFmt numFmtId="185" formatCode="_-* #,##0.0000000000000000_-;\-* #,##0.0000000000000000_-;_-* &quot;-&quot;_-;_-@_-"/>
    <numFmt numFmtId="186" formatCode="0.0"/>
    <numFmt numFmtId="187" formatCode="#,##0.000"/>
    <numFmt numFmtId="188" formatCode="#,##0.0000"/>
    <numFmt numFmtId="189" formatCode="#,##0.00000"/>
    <numFmt numFmtId="190" formatCode="#,##0.0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1" fontId="4" fillId="0" borderId="0" xfId="16" applyFont="1" applyAlignment="1">
      <alignment/>
    </xf>
    <xf numFmtId="166" fontId="4" fillId="0" borderId="0" xfId="16" applyNumberFormat="1" applyFont="1" applyBorder="1" applyAlignment="1">
      <alignment/>
    </xf>
    <xf numFmtId="166" fontId="4" fillId="0" borderId="0" xfId="0" applyNumberFormat="1" applyFont="1" applyAlignment="1">
      <alignment/>
    </xf>
    <xf numFmtId="166" fontId="4" fillId="0" borderId="0" xfId="16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 quotePrefix="1">
      <alignment horizontal="center"/>
    </xf>
    <xf numFmtId="0" fontId="7" fillId="0" borderId="1" xfId="0" applyFont="1" applyBorder="1" applyAlignment="1" quotePrefix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7" fillId="0" borderId="5" xfId="0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0" fontId="5" fillId="0" borderId="6" xfId="0" applyFont="1" applyBorder="1" applyAlignment="1">
      <alignment/>
    </xf>
    <xf numFmtId="166" fontId="7" fillId="0" borderId="9" xfId="16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6" fontId="7" fillId="0" borderId="0" xfId="16" applyNumberFormat="1" applyFont="1" applyAlignment="1">
      <alignment/>
    </xf>
    <xf numFmtId="2" fontId="7" fillId="0" borderId="0" xfId="0" applyNumberFormat="1" applyFont="1" applyAlignment="1">
      <alignment/>
    </xf>
    <xf numFmtId="0" fontId="5" fillId="0" borderId="7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1" fontId="5" fillId="0" borderId="0" xfId="16" applyFont="1" applyAlignment="1">
      <alignment/>
    </xf>
    <xf numFmtId="166" fontId="5" fillId="0" borderId="0" xfId="16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4" fontId="7" fillId="0" borderId="0" xfId="0" applyNumberFormat="1" applyFont="1" applyBorder="1" applyAlignment="1" quotePrefix="1">
      <alignment/>
    </xf>
    <xf numFmtId="3" fontId="7" fillId="0" borderId="0" xfId="0" applyNumberFormat="1" applyFont="1" applyBorder="1" applyAlignment="1" quotePrefix="1">
      <alignment horizontal="right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166" fontId="7" fillId="0" borderId="17" xfId="16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/>
    </xf>
    <xf numFmtId="166" fontId="7" fillId="0" borderId="1" xfId="16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4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 quotePrefix="1">
      <alignment horizontal="right"/>
    </xf>
    <xf numFmtId="4" fontId="7" fillId="0" borderId="23" xfId="0" applyNumberFormat="1" applyFont="1" applyBorder="1" applyAlignment="1" quotePrefix="1">
      <alignment/>
    </xf>
    <xf numFmtId="3" fontId="7" fillId="0" borderId="16" xfId="0" applyNumberFormat="1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showGridLines="0" tabSelected="1" zoomScale="75" zoomScaleNormal="75" workbookViewId="0" topLeftCell="A6">
      <selection activeCell="J27" sqref="J27"/>
    </sheetView>
  </sheetViews>
  <sheetFormatPr defaultColWidth="9.140625" defaultRowHeight="12.75"/>
  <cols>
    <col min="1" max="1" width="21.00390625" style="1" customWidth="1"/>
    <col min="2" max="2" width="20.28125" style="1" customWidth="1"/>
    <col min="3" max="3" width="15.140625" style="1" customWidth="1"/>
    <col min="4" max="4" width="16.00390625" style="4" bestFit="1" customWidth="1"/>
    <col min="5" max="5" width="15.140625" style="1" customWidth="1"/>
    <col min="6" max="6" width="15.421875" style="1" customWidth="1"/>
    <col min="7" max="7" width="16.00390625" style="4" bestFit="1" customWidth="1"/>
    <col min="8" max="8" width="16.57421875" style="4" bestFit="1" customWidth="1"/>
    <col min="9" max="9" width="13.28125" style="1" bestFit="1" customWidth="1"/>
    <col min="10" max="10" width="15.140625" style="1" bestFit="1" customWidth="1"/>
    <col min="11" max="16384" width="9.140625" style="1" customWidth="1"/>
  </cols>
  <sheetData>
    <row r="1" spans="1:8" ht="15.75">
      <c r="A1" s="18" t="s">
        <v>34</v>
      </c>
      <c r="B1" s="19"/>
      <c r="C1" s="19"/>
      <c r="D1" s="19"/>
      <c r="E1" s="20"/>
      <c r="F1" s="21"/>
      <c r="G1" s="19"/>
      <c r="H1" s="19"/>
    </row>
    <row r="2" spans="1:8" ht="12.75" customHeight="1">
      <c r="A2" s="2"/>
      <c r="B2" s="21"/>
      <c r="C2" s="21"/>
      <c r="D2" s="22"/>
      <c r="E2" s="2"/>
      <c r="F2" s="21"/>
      <c r="G2" s="19"/>
      <c r="H2" s="19"/>
    </row>
    <row r="3" spans="1:8" ht="15" customHeight="1" thickBot="1">
      <c r="A3" s="2"/>
      <c r="B3" s="21"/>
      <c r="C3" s="21"/>
      <c r="D3" s="19"/>
      <c r="E3" s="2"/>
      <c r="F3" s="2"/>
      <c r="G3" s="19"/>
      <c r="H3" s="21" t="s">
        <v>35</v>
      </c>
    </row>
    <row r="4" spans="1:8" ht="30.75" customHeight="1">
      <c r="A4" s="71" t="s">
        <v>33</v>
      </c>
      <c r="B4" s="47" t="s">
        <v>27</v>
      </c>
      <c r="C4" s="48"/>
      <c r="D4" s="49"/>
      <c r="E4" s="48" t="s">
        <v>29</v>
      </c>
      <c r="F4" s="48"/>
      <c r="G4" s="49"/>
      <c r="H4" s="50" t="s">
        <v>1</v>
      </c>
    </row>
    <row r="5" spans="1:8" ht="37.5" customHeight="1" thickBot="1">
      <c r="A5" s="72"/>
      <c r="B5" s="66" t="s">
        <v>30</v>
      </c>
      <c r="C5" s="67">
        <v>18075991.47</v>
      </c>
      <c r="D5" s="68"/>
      <c r="E5" s="52" t="s">
        <v>30</v>
      </c>
      <c r="F5" s="51">
        <v>30987413.95</v>
      </c>
      <c r="G5" s="24"/>
      <c r="H5" s="28" t="s">
        <v>30</v>
      </c>
    </row>
    <row r="6" spans="1:8" ht="31.5">
      <c r="A6" s="73"/>
      <c r="B6" s="69" t="s">
        <v>37</v>
      </c>
      <c r="C6" s="44" t="s">
        <v>0</v>
      </c>
      <c r="D6" s="75" t="s">
        <v>31</v>
      </c>
      <c r="E6" s="70" t="s">
        <v>36</v>
      </c>
      <c r="F6" s="63" t="s">
        <v>0</v>
      </c>
      <c r="G6" s="78" t="s">
        <v>31</v>
      </c>
      <c r="H6" s="62">
        <v>49063405.41</v>
      </c>
    </row>
    <row r="7" spans="1:8" ht="15.75">
      <c r="A7" s="73"/>
      <c r="B7" s="25"/>
      <c r="C7" s="44"/>
      <c r="D7" s="76"/>
      <c r="E7" s="27" t="s">
        <v>28</v>
      </c>
      <c r="F7" s="44"/>
      <c r="G7" s="76"/>
      <c r="H7" s="26"/>
    </row>
    <row r="8" spans="1:8" ht="15.75">
      <c r="A8" s="73"/>
      <c r="B8" s="27" t="s">
        <v>24</v>
      </c>
      <c r="C8" s="64" t="s">
        <v>25</v>
      </c>
      <c r="D8" s="76"/>
      <c r="E8" s="27" t="s">
        <v>26</v>
      </c>
      <c r="F8" s="44" t="str">
        <f>+E8</f>
        <v>(50%)</v>
      </c>
      <c r="G8" s="76"/>
      <c r="H8" s="26"/>
    </row>
    <row r="9" spans="1:8" ht="16.5" thickBot="1">
      <c r="A9" s="74"/>
      <c r="B9" s="53"/>
      <c r="C9" s="29"/>
      <c r="D9" s="77"/>
      <c r="E9" s="30"/>
      <c r="F9" s="29"/>
      <c r="G9" s="77"/>
      <c r="H9" s="31"/>
    </row>
    <row r="10" spans="1:10" ht="24" customHeight="1">
      <c r="A10" s="54" t="s">
        <v>4</v>
      </c>
      <c r="B10" s="61">
        <v>335</v>
      </c>
      <c r="C10" s="33">
        <v>986</v>
      </c>
      <c r="D10" s="65">
        <f>ROUND(B10/$B$27*70*$B$36/100+C10/$C$27*30*$B$36/100,2)+0.01</f>
        <v>1242384.57</v>
      </c>
      <c r="E10" s="35">
        <v>150</v>
      </c>
      <c r="F10" s="33">
        <f>+C10</f>
        <v>986</v>
      </c>
      <c r="G10" s="65">
        <f aca="true" t="shared" si="0" ref="G10:G26">ROUND(+E10/$E$27*$B$37/2+F10/$F$27*$B$37/2,2)</f>
        <v>2122085.92</v>
      </c>
      <c r="H10" s="36">
        <f>+D10+G10</f>
        <v>3364470.49</v>
      </c>
      <c r="I10" s="11"/>
      <c r="J10" s="12"/>
    </row>
    <row r="11" spans="1:10" ht="21.75" customHeight="1">
      <c r="A11" s="41" t="s">
        <v>5</v>
      </c>
      <c r="B11" s="61">
        <v>670</v>
      </c>
      <c r="C11" s="33">
        <v>4945</v>
      </c>
      <c r="D11" s="34">
        <f>ROUND(B11/$B$27*70*$B$36/100+C11/$C$27*30*$B$36/100,2)+0.01</f>
        <v>3507997.2399999998</v>
      </c>
      <c r="E11" s="35">
        <v>707</v>
      </c>
      <c r="F11" s="33">
        <f aca="true" t="shared" si="1" ref="F11:F26">+C11</f>
        <v>4945</v>
      </c>
      <c r="G11" s="34">
        <f t="shared" si="0"/>
        <v>10294796.62</v>
      </c>
      <c r="H11" s="36">
        <f aca="true" t="shared" si="2" ref="H11:H26">+D11+G11</f>
        <v>13802793.86</v>
      </c>
      <c r="I11" s="11"/>
      <c r="J11" s="12"/>
    </row>
    <row r="12" spans="1:10" ht="24" customHeight="1">
      <c r="A12" s="41" t="s">
        <v>6</v>
      </c>
      <c r="B12" s="61">
        <v>261</v>
      </c>
      <c r="C12" s="33">
        <v>855</v>
      </c>
      <c r="D12" s="34">
        <f>ROUND(B12/$B$27*70*$B$36/100+C12/$C$27*30*$B$36/100,2)+0.01</f>
        <v>997822.68</v>
      </c>
      <c r="E12" s="35">
        <v>123</v>
      </c>
      <c r="F12" s="33">
        <f t="shared" si="1"/>
        <v>855</v>
      </c>
      <c r="G12" s="34">
        <f t="shared" si="0"/>
        <v>1785816.7</v>
      </c>
      <c r="H12" s="36">
        <f t="shared" si="2"/>
        <v>2783639.38</v>
      </c>
      <c r="I12" s="11"/>
      <c r="J12" s="12"/>
    </row>
    <row r="13" spans="1:10" ht="22.5" customHeight="1">
      <c r="A13" s="41" t="s">
        <v>7</v>
      </c>
      <c r="B13" s="61">
        <v>204</v>
      </c>
      <c r="C13" s="33">
        <v>863</v>
      </c>
      <c r="D13" s="34">
        <f aca="true" t="shared" si="3" ref="D13:D26">ROUND(B13/$B$27*70*$B$36/100+C13/$C$27*30*$B$36/100,2)</f>
        <v>846926.28</v>
      </c>
      <c r="E13" s="35">
        <v>125</v>
      </c>
      <c r="F13" s="33">
        <f t="shared" si="1"/>
        <v>863</v>
      </c>
      <c r="G13" s="34">
        <f t="shared" si="0"/>
        <v>1809050.19</v>
      </c>
      <c r="H13" s="36">
        <f t="shared" si="2"/>
        <v>2655976.4699999997</v>
      </c>
      <c r="I13" s="11"/>
      <c r="J13" s="12"/>
    </row>
    <row r="14" spans="1:10" ht="24.75" customHeight="1">
      <c r="A14" s="41" t="s">
        <v>32</v>
      </c>
      <c r="B14" s="61">
        <v>337</v>
      </c>
      <c r="C14" s="33">
        <v>1422</v>
      </c>
      <c r="D14" s="34">
        <f t="shared" si="3"/>
        <v>1397835.47</v>
      </c>
      <c r="E14" s="35">
        <v>204</v>
      </c>
      <c r="F14" s="33">
        <f t="shared" si="1"/>
        <v>1422</v>
      </c>
      <c r="G14" s="34">
        <f t="shared" si="0"/>
        <v>2965727.78</v>
      </c>
      <c r="H14" s="36">
        <f t="shared" si="2"/>
        <v>4363563.25</v>
      </c>
      <c r="I14" s="11"/>
      <c r="J14" s="12"/>
    </row>
    <row r="15" spans="1:10" ht="24.75" customHeight="1">
      <c r="A15" s="41" t="s">
        <v>8</v>
      </c>
      <c r="B15" s="61">
        <v>333</v>
      </c>
      <c r="C15" s="33">
        <v>1042</v>
      </c>
      <c r="D15" s="34">
        <f t="shared" si="3"/>
        <v>1256267.06</v>
      </c>
      <c r="E15" s="35">
        <v>129</v>
      </c>
      <c r="F15" s="33">
        <f t="shared" si="1"/>
        <v>1042</v>
      </c>
      <c r="G15" s="34">
        <f t="shared" si="0"/>
        <v>2015803.73</v>
      </c>
      <c r="H15" s="36">
        <f t="shared" si="2"/>
        <v>3272070.79</v>
      </c>
      <c r="I15" s="11"/>
      <c r="J15" s="12"/>
    </row>
    <row r="16" spans="1:10" ht="25.5" customHeight="1">
      <c r="A16" s="41" t="s">
        <v>9</v>
      </c>
      <c r="B16" s="61">
        <v>52</v>
      </c>
      <c r="C16" s="33">
        <v>163</v>
      </c>
      <c r="D16" s="34">
        <f t="shared" si="3"/>
        <v>196272.02</v>
      </c>
      <c r="E16" s="35">
        <v>12</v>
      </c>
      <c r="F16" s="33">
        <f t="shared" si="1"/>
        <v>163</v>
      </c>
      <c r="G16" s="34">
        <f t="shared" si="0"/>
        <v>252486.54</v>
      </c>
      <c r="H16" s="36">
        <f t="shared" si="2"/>
        <v>448758.56</v>
      </c>
      <c r="I16" s="11"/>
      <c r="J16" s="12"/>
    </row>
    <row r="17" spans="1:10" ht="27" customHeight="1">
      <c r="A17" s="41" t="s">
        <v>10</v>
      </c>
      <c r="B17" s="61">
        <v>150</v>
      </c>
      <c r="C17" s="33">
        <v>301</v>
      </c>
      <c r="D17" s="34">
        <f t="shared" si="3"/>
        <v>507937.77</v>
      </c>
      <c r="E17" s="35">
        <v>35</v>
      </c>
      <c r="F17" s="33">
        <f t="shared" si="1"/>
        <v>301</v>
      </c>
      <c r="G17" s="34">
        <f t="shared" si="0"/>
        <v>564905.9</v>
      </c>
      <c r="H17" s="36">
        <f t="shared" si="2"/>
        <v>1072843.67</v>
      </c>
      <c r="I17" s="11"/>
      <c r="J17" s="12"/>
    </row>
    <row r="18" spans="1:10" ht="25.5" customHeight="1">
      <c r="A18" s="41" t="s">
        <v>11</v>
      </c>
      <c r="B18" s="61">
        <v>632</v>
      </c>
      <c r="C18" s="33">
        <v>2410</v>
      </c>
      <c r="D18" s="34">
        <f t="shared" si="3"/>
        <v>2533083.98</v>
      </c>
      <c r="E18" s="35">
        <v>275</v>
      </c>
      <c r="F18" s="33">
        <f t="shared" si="1"/>
        <v>2410</v>
      </c>
      <c r="G18" s="34">
        <f t="shared" si="0"/>
        <v>4482797.21</v>
      </c>
      <c r="H18" s="36">
        <f t="shared" si="2"/>
        <v>7015881.1899999995</v>
      </c>
      <c r="I18" s="11"/>
      <c r="J18" s="12"/>
    </row>
    <row r="19" spans="1:10" ht="24.75" customHeight="1">
      <c r="A19" s="41" t="s">
        <v>12</v>
      </c>
      <c r="B19" s="61">
        <v>124</v>
      </c>
      <c r="C19" s="33">
        <v>160</v>
      </c>
      <c r="D19" s="34">
        <f t="shared" si="3"/>
        <v>389323.43</v>
      </c>
      <c r="E19" s="35">
        <v>15</v>
      </c>
      <c r="F19" s="33">
        <f t="shared" si="1"/>
        <v>160</v>
      </c>
      <c r="G19" s="34">
        <f t="shared" si="0"/>
        <v>272586.47</v>
      </c>
      <c r="H19" s="36">
        <f t="shared" si="2"/>
        <v>661909.8999999999</v>
      </c>
      <c r="I19" s="11"/>
      <c r="J19" s="12"/>
    </row>
    <row r="20" spans="1:10" ht="25.5" customHeight="1">
      <c r="A20" s="41" t="s">
        <v>13</v>
      </c>
      <c r="B20" s="61">
        <v>30</v>
      </c>
      <c r="C20" s="33">
        <v>17</v>
      </c>
      <c r="D20" s="34">
        <f t="shared" si="3"/>
        <v>86719.26</v>
      </c>
      <c r="E20" s="35">
        <v>1</v>
      </c>
      <c r="F20" s="33">
        <f t="shared" si="1"/>
        <v>17</v>
      </c>
      <c r="G20" s="34">
        <f t="shared" si="0"/>
        <v>24400.33</v>
      </c>
      <c r="H20" s="36">
        <f t="shared" si="2"/>
        <v>111119.59</v>
      </c>
      <c r="I20" s="11"/>
      <c r="J20" s="12"/>
    </row>
    <row r="21" spans="1:10" ht="24" customHeight="1">
      <c r="A21" s="41" t="s">
        <v>14</v>
      </c>
      <c r="B21" s="61">
        <v>517</v>
      </c>
      <c r="C21" s="33">
        <v>858</v>
      </c>
      <c r="D21" s="34">
        <f t="shared" si="3"/>
        <v>1688931.39</v>
      </c>
      <c r="E21" s="35">
        <v>68</v>
      </c>
      <c r="F21" s="33">
        <f t="shared" si="1"/>
        <v>858</v>
      </c>
      <c r="G21" s="34">
        <f t="shared" si="0"/>
        <v>1366183.53</v>
      </c>
      <c r="H21" s="36">
        <f t="shared" si="2"/>
        <v>3055114.92</v>
      </c>
      <c r="I21" s="11"/>
      <c r="J21" s="12"/>
    </row>
    <row r="22" spans="1:10" ht="27" customHeight="1">
      <c r="A22" s="41" t="s">
        <v>15</v>
      </c>
      <c r="B22" s="61">
        <v>378</v>
      </c>
      <c r="C22" s="33">
        <v>692</v>
      </c>
      <c r="D22" s="34">
        <f t="shared" si="3"/>
        <v>1257108.76</v>
      </c>
      <c r="E22" s="35">
        <v>57</v>
      </c>
      <c r="F22" s="33">
        <f t="shared" si="1"/>
        <v>692</v>
      </c>
      <c r="G22" s="34">
        <f t="shared" si="0"/>
        <v>1118430.26</v>
      </c>
      <c r="H22" s="36">
        <f t="shared" si="2"/>
        <v>2375539.02</v>
      </c>
      <c r="I22" s="11"/>
      <c r="J22" s="12"/>
    </row>
    <row r="23" spans="1:10" ht="24.75" customHeight="1">
      <c r="A23" s="41" t="s">
        <v>16</v>
      </c>
      <c r="B23" s="61">
        <v>99</v>
      </c>
      <c r="C23" s="33">
        <v>52</v>
      </c>
      <c r="D23" s="34">
        <f t="shared" si="3"/>
        <v>284762.43</v>
      </c>
      <c r="E23" s="35">
        <v>4</v>
      </c>
      <c r="F23" s="33">
        <f t="shared" si="1"/>
        <v>52</v>
      </c>
      <c r="G23" s="34">
        <f t="shared" si="0"/>
        <v>81867.69</v>
      </c>
      <c r="H23" s="36">
        <f t="shared" si="2"/>
        <v>366630.12</v>
      </c>
      <c r="I23" s="11"/>
      <c r="J23" s="12"/>
    </row>
    <row r="24" spans="1:10" ht="24" customHeight="1">
      <c r="A24" s="41" t="s">
        <v>17</v>
      </c>
      <c r="B24" s="61">
        <v>148</v>
      </c>
      <c r="C24" s="33">
        <v>159</v>
      </c>
      <c r="D24" s="34">
        <f t="shared" si="3"/>
        <v>453673.9</v>
      </c>
      <c r="E24" s="35">
        <v>18</v>
      </c>
      <c r="F24" s="33">
        <f t="shared" si="1"/>
        <v>159</v>
      </c>
      <c r="G24" s="34">
        <f t="shared" si="0"/>
        <v>294653.12</v>
      </c>
      <c r="H24" s="36">
        <f t="shared" si="2"/>
        <v>748327.02</v>
      </c>
      <c r="I24" s="11"/>
      <c r="J24" s="12"/>
    </row>
    <row r="25" spans="1:10" ht="26.25" customHeight="1">
      <c r="A25" s="41" t="s">
        <v>18</v>
      </c>
      <c r="B25" s="61">
        <f>ROUND(B31*0.575,0)</f>
        <v>294</v>
      </c>
      <c r="C25" s="33">
        <f>C31*0.575</f>
        <v>467.47499999999997</v>
      </c>
      <c r="D25" s="34">
        <f t="shared" si="3"/>
        <v>953401.93</v>
      </c>
      <c r="E25" s="32">
        <f>E31*0.575</f>
        <v>43.125</v>
      </c>
      <c r="F25" s="33">
        <f t="shared" si="1"/>
        <v>467.47499999999997</v>
      </c>
      <c r="G25" s="34">
        <f t="shared" si="0"/>
        <v>791036.68</v>
      </c>
      <c r="H25" s="36">
        <f t="shared" si="2"/>
        <v>1744438.61</v>
      </c>
      <c r="I25" s="11"/>
      <c r="J25" s="12"/>
    </row>
    <row r="26" spans="1:10" ht="27.75" customHeight="1">
      <c r="A26" s="41" t="s">
        <v>19</v>
      </c>
      <c r="B26" s="61">
        <f>ROUND(B32*0.71,0)</f>
        <v>130</v>
      </c>
      <c r="C26" s="33">
        <f>C32*0.71</f>
        <v>363.52</v>
      </c>
      <c r="D26" s="34">
        <f t="shared" si="3"/>
        <v>475543.3</v>
      </c>
      <c r="E26" s="32">
        <f>E32*0.71</f>
        <v>50.41</v>
      </c>
      <c r="F26" s="33">
        <f t="shared" si="1"/>
        <v>363.52</v>
      </c>
      <c r="G26" s="34">
        <f t="shared" si="0"/>
        <v>744785.27</v>
      </c>
      <c r="H26" s="36">
        <f t="shared" si="2"/>
        <v>1220328.57</v>
      </c>
      <c r="I26" s="11"/>
      <c r="J26" s="12"/>
    </row>
    <row r="27" spans="1:10" ht="56.25" customHeight="1" thickBot="1">
      <c r="A27" s="60" t="s">
        <v>1</v>
      </c>
      <c r="B27" s="59">
        <f>ROUND(SUM(B10:B26),0)</f>
        <v>4694</v>
      </c>
      <c r="C27" s="56">
        <f aca="true" t="shared" si="4" ref="C27:H27">SUM(C10:C26)</f>
        <v>15755.995</v>
      </c>
      <c r="D27" s="57">
        <f t="shared" si="4"/>
        <v>18075991.47</v>
      </c>
      <c r="E27" s="55">
        <f t="shared" si="4"/>
        <v>2016.535</v>
      </c>
      <c r="F27" s="56">
        <f t="shared" si="4"/>
        <v>15755.995</v>
      </c>
      <c r="G27" s="57">
        <f t="shared" si="4"/>
        <v>30987413.939999998</v>
      </c>
      <c r="H27" s="58">
        <f t="shared" si="4"/>
        <v>49063405.410000004</v>
      </c>
      <c r="I27" s="13"/>
      <c r="J27" s="13"/>
    </row>
    <row r="28" spans="1:8" ht="15.75" hidden="1">
      <c r="A28" s="21"/>
      <c r="B28" s="37"/>
      <c r="C28" s="37"/>
      <c r="D28" s="38"/>
      <c r="E28" s="37"/>
      <c r="F28" s="37"/>
      <c r="G28" s="38"/>
      <c r="H28" s="39"/>
    </row>
    <row r="29" spans="1:8" ht="0.75" customHeight="1" hidden="1">
      <c r="A29" s="21" t="s">
        <v>20</v>
      </c>
      <c r="B29" s="37"/>
      <c r="C29" s="37"/>
      <c r="D29" s="38"/>
      <c r="E29" s="37"/>
      <c r="F29" s="37"/>
      <c r="G29" s="38"/>
      <c r="H29" s="40"/>
    </row>
    <row r="30" spans="1:8" ht="15.75" hidden="1">
      <c r="A30" s="21" t="s">
        <v>23</v>
      </c>
      <c r="B30" s="37"/>
      <c r="C30" s="37"/>
      <c r="D30" s="38"/>
      <c r="E30" s="37"/>
      <c r="F30" s="37"/>
      <c r="G30" s="38"/>
      <c r="H30" s="40"/>
    </row>
    <row r="31" spans="1:8" ht="1.5" customHeight="1" hidden="1">
      <c r="A31" s="21" t="s">
        <v>21</v>
      </c>
      <c r="B31" s="41">
        <v>511</v>
      </c>
      <c r="C31" s="33">
        <v>813</v>
      </c>
      <c r="D31" s="19"/>
      <c r="E31" s="41">
        <v>75</v>
      </c>
      <c r="F31" s="37"/>
      <c r="G31" s="19"/>
      <c r="H31" s="19"/>
    </row>
    <row r="32" spans="1:8" ht="15.75" hidden="1">
      <c r="A32" s="21" t="s">
        <v>22</v>
      </c>
      <c r="B32" s="41">
        <v>183</v>
      </c>
      <c r="C32" s="33">
        <v>512</v>
      </c>
      <c r="D32" s="19"/>
      <c r="E32" s="41">
        <v>71</v>
      </c>
      <c r="F32" s="21"/>
      <c r="G32" s="19"/>
      <c r="H32" s="19"/>
    </row>
    <row r="33" spans="1:8" ht="15.75" hidden="1">
      <c r="A33" s="21"/>
      <c r="B33" s="23"/>
      <c r="C33" s="42"/>
      <c r="D33" s="19"/>
      <c r="E33" s="23"/>
      <c r="F33" s="21"/>
      <c r="G33" s="19"/>
      <c r="H33" s="19"/>
    </row>
    <row r="34" spans="1:8" ht="15.75" hidden="1">
      <c r="A34" s="43" t="s">
        <v>2</v>
      </c>
      <c r="B34" s="44" t="s">
        <v>3</v>
      </c>
      <c r="C34" s="42"/>
      <c r="D34" s="19"/>
      <c r="E34" s="23"/>
      <c r="F34" s="21"/>
      <c r="G34" s="19"/>
      <c r="H34" s="19"/>
    </row>
    <row r="35" spans="1:8" ht="15.75" hidden="1">
      <c r="A35" s="45">
        <v>95000000000</v>
      </c>
      <c r="B35" s="46">
        <f>ROUND(+A35/1936.27,2)</f>
        <v>49063405.41</v>
      </c>
      <c r="C35" s="42"/>
      <c r="D35" s="19"/>
      <c r="E35" s="23"/>
      <c r="F35" s="21"/>
      <c r="G35" s="19"/>
      <c r="H35" s="19"/>
    </row>
    <row r="36" spans="1:8" ht="1.5" customHeight="1" hidden="1">
      <c r="A36" s="45">
        <v>35000000000</v>
      </c>
      <c r="B36" s="46">
        <f>ROUND(+A36/1936.27,2)</f>
        <v>18075991.47</v>
      </c>
      <c r="C36" s="42"/>
      <c r="D36" s="19"/>
      <c r="E36" s="23"/>
      <c r="F36" s="21"/>
      <c r="G36" s="19"/>
      <c r="H36" s="19"/>
    </row>
    <row r="37" spans="1:5" ht="81.75" customHeight="1" hidden="1">
      <c r="A37" s="10">
        <v>60000000000</v>
      </c>
      <c r="B37" s="11">
        <f>ROUND(+A37/1936.27,2)</f>
        <v>30987413.95</v>
      </c>
      <c r="C37" s="5"/>
      <c r="E37" s="9"/>
    </row>
    <row r="39" spans="1:6" ht="12.75">
      <c r="A39" s="9"/>
      <c r="B39" s="9"/>
      <c r="C39" s="5"/>
      <c r="D39" s="15"/>
      <c r="E39" s="5"/>
      <c r="F39" s="5"/>
    </row>
    <row r="40" spans="1:8" s="6" customFormat="1" ht="12.75">
      <c r="A40" s="14"/>
      <c r="B40" s="16"/>
      <c r="C40" s="16"/>
      <c r="D40" s="16"/>
      <c r="E40" s="16"/>
      <c r="G40" s="7"/>
      <c r="H40" s="8"/>
    </row>
    <row r="41" spans="1:7" ht="12.75">
      <c r="A41" s="9"/>
      <c r="B41" s="14"/>
      <c r="C41" s="14"/>
      <c r="D41" s="14"/>
      <c r="E41" s="14"/>
      <c r="G41" s="6"/>
    </row>
    <row r="42" spans="1:5" ht="12.75">
      <c r="A42" s="9"/>
      <c r="B42" s="9"/>
      <c r="C42" s="9"/>
      <c r="D42" s="9"/>
      <c r="E42" s="14"/>
    </row>
    <row r="43" spans="1:7" ht="12.75">
      <c r="A43" s="9"/>
      <c r="B43" s="9"/>
      <c r="C43" s="9"/>
      <c r="D43" s="9"/>
      <c r="E43" s="14"/>
      <c r="G43" s="1"/>
    </row>
    <row r="44" spans="1:7" ht="12.75">
      <c r="A44" s="9"/>
      <c r="B44" s="17"/>
      <c r="C44" s="5"/>
      <c r="D44" s="5"/>
      <c r="E44" s="9"/>
      <c r="G44" s="1"/>
    </row>
    <row r="45" spans="1:7" ht="12.75">
      <c r="A45" s="9"/>
      <c r="B45" s="17"/>
      <c r="C45" s="5"/>
      <c r="D45" s="5"/>
      <c r="E45" s="9"/>
      <c r="G45" s="1"/>
    </row>
    <row r="46" spans="1:7" ht="12.75">
      <c r="A46" s="9"/>
      <c r="B46" s="17"/>
      <c r="C46" s="5"/>
      <c r="D46" s="5"/>
      <c r="E46" s="9"/>
      <c r="G46" s="1"/>
    </row>
    <row r="47" spans="1:7" ht="12.75">
      <c r="A47" s="9"/>
      <c r="B47" s="17"/>
      <c r="C47" s="5"/>
      <c r="D47" s="5"/>
      <c r="E47" s="9"/>
      <c r="G47" s="79"/>
    </row>
    <row r="48" spans="1:7" ht="12.75">
      <c r="A48" s="9"/>
      <c r="B48" s="17"/>
      <c r="C48" s="5"/>
      <c r="D48" s="5"/>
      <c r="E48" s="9"/>
      <c r="G48" s="1"/>
    </row>
    <row r="49" spans="1:7" ht="12.75">
      <c r="A49" s="9"/>
      <c r="B49" s="17"/>
      <c r="C49" s="5"/>
      <c r="D49" s="5"/>
      <c r="E49" s="9"/>
      <c r="G49" s="1"/>
    </row>
    <row r="50" spans="1:7" ht="12.75">
      <c r="A50" s="9"/>
      <c r="B50" s="17"/>
      <c r="C50" s="5"/>
      <c r="D50" s="5"/>
      <c r="E50" s="9"/>
      <c r="G50" s="1"/>
    </row>
    <row r="51" spans="1:7" ht="12.75">
      <c r="A51" s="9"/>
      <c r="B51" s="17"/>
      <c r="C51" s="5"/>
      <c r="D51" s="5"/>
      <c r="E51" s="9"/>
      <c r="G51" s="1"/>
    </row>
    <row r="52" spans="1:7" ht="12.75">
      <c r="A52" s="9"/>
      <c r="B52" s="17"/>
      <c r="C52" s="5"/>
      <c r="D52" s="5"/>
      <c r="E52" s="9"/>
      <c r="G52" s="1"/>
    </row>
    <row r="53" spans="1:7" ht="12.75">
      <c r="A53" s="9"/>
      <c r="B53" s="17"/>
      <c r="C53" s="5"/>
      <c r="D53" s="5"/>
      <c r="E53" s="9"/>
      <c r="G53" s="1"/>
    </row>
    <row r="54" spans="1:7" ht="12.75">
      <c r="A54" s="9"/>
      <c r="B54" s="17"/>
      <c r="C54" s="5"/>
      <c r="D54" s="5"/>
      <c r="E54" s="9"/>
      <c r="G54" s="1"/>
    </row>
    <row r="55" spans="1:7" ht="12.75">
      <c r="A55" s="9"/>
      <c r="B55" s="17"/>
      <c r="C55" s="5"/>
      <c r="D55" s="5"/>
      <c r="E55" s="9"/>
      <c r="G55" s="1"/>
    </row>
    <row r="56" spans="1:7" ht="12.75">
      <c r="A56" s="9"/>
      <c r="B56" s="17"/>
      <c r="C56" s="5"/>
      <c r="D56" s="5"/>
      <c r="E56" s="9"/>
      <c r="G56" s="1"/>
    </row>
    <row r="57" spans="1:7" ht="12.75">
      <c r="A57" s="9"/>
      <c r="B57" s="17"/>
      <c r="C57" s="5"/>
      <c r="D57" s="5"/>
      <c r="E57" s="9"/>
      <c r="G57" s="1"/>
    </row>
    <row r="58" spans="1:7" ht="12.75">
      <c r="A58" s="9"/>
      <c r="B58" s="17"/>
      <c r="C58" s="5"/>
      <c r="D58" s="5"/>
      <c r="E58" s="9"/>
      <c r="G58" s="3"/>
    </row>
    <row r="59" spans="1:7" ht="12.75">
      <c r="A59" s="9"/>
      <c r="B59" s="17"/>
      <c r="C59" s="5"/>
      <c r="D59" s="5"/>
      <c r="E59" s="9"/>
      <c r="G59" s="1"/>
    </row>
    <row r="60" spans="1:7" ht="12.75">
      <c r="A60" s="9"/>
      <c r="B60" s="17"/>
      <c r="C60" s="5"/>
      <c r="D60" s="5"/>
      <c r="E60" s="9"/>
      <c r="G60" s="3"/>
    </row>
    <row r="61" spans="1:5" ht="12.75">
      <c r="A61" s="9"/>
      <c r="B61" s="9"/>
      <c r="C61" s="5"/>
      <c r="D61" s="5"/>
      <c r="E61" s="9"/>
    </row>
    <row r="62" spans="1:7" ht="12.75">
      <c r="A62" s="9"/>
      <c r="B62" s="5"/>
      <c r="C62" s="5"/>
      <c r="D62" s="5"/>
      <c r="E62" s="5"/>
      <c r="G62" s="3"/>
    </row>
    <row r="63" spans="1:6" ht="12.75">
      <c r="A63" s="9"/>
      <c r="B63" s="9"/>
      <c r="C63" s="5"/>
      <c r="D63" s="15"/>
      <c r="E63" s="9"/>
      <c r="F63" s="9"/>
    </row>
    <row r="64" spans="1:6" ht="12.75">
      <c r="A64" s="9"/>
      <c r="B64" s="9"/>
      <c r="C64" s="5"/>
      <c r="D64" s="15"/>
      <c r="E64" s="9"/>
      <c r="F64" s="9"/>
    </row>
    <row r="65" spans="1:6" ht="12.75">
      <c r="A65" s="9"/>
      <c r="B65" s="9"/>
      <c r="C65" s="5"/>
      <c r="D65" s="15"/>
      <c r="E65" s="9"/>
      <c r="F65" s="9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</sheetData>
  <mergeCells count="3">
    <mergeCell ref="A4:A9"/>
    <mergeCell ref="D6:D9"/>
    <mergeCell ref="G6:G9"/>
  </mergeCells>
  <printOptions/>
  <pageMargins left="1.41" right="0" top="0.25" bottom="0" header="0.25" footer="0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FINSIEL</dc:creator>
  <cp:keywords/>
  <dc:description/>
  <cp:lastModifiedBy>ValentiniC</cp:lastModifiedBy>
  <cp:lastPrinted>2002-12-20T13:27:46Z</cp:lastPrinted>
  <dcterms:created xsi:type="dcterms:W3CDTF">2000-11-07T14:15:16Z</dcterms:created>
  <dcterms:modified xsi:type="dcterms:W3CDTF">2002-12-20T14:06:43Z</dcterms:modified>
  <cp:category/>
  <cp:version/>
  <cp:contentType/>
  <cp:contentStatus/>
</cp:coreProperties>
</file>