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Inv.Ti per Tab. di spesa e Reg." sheetId="1" r:id="rId1"/>
    <sheet name="Contributo" sheetId="2" r:id="rId2"/>
  </sheets>
  <definedNames>
    <definedName name="_xlnm.Print_Area" localSheetId="1">'Contributo'!$A$1:$I$53</definedName>
  </definedNames>
  <calcPr fullCalcOnLoad="1"/>
</workbook>
</file>

<file path=xl/sharedStrings.xml><?xml version="1.0" encoding="utf-8"?>
<sst xmlns="http://schemas.openxmlformats.org/spreadsheetml/2006/main" count="112" uniqueCount="47">
  <si>
    <t>Denominazione beneficiario e Distr. regionale</t>
  </si>
  <si>
    <t>1A</t>
  </si>
  <si>
    <t>2A</t>
  </si>
  <si>
    <t>3A</t>
  </si>
  <si>
    <t>4A</t>
  </si>
  <si>
    <t>5A</t>
  </si>
  <si>
    <t>Totale</t>
  </si>
  <si>
    <t>Agriorsara Società Cooperativa Agricola a r l</t>
  </si>
  <si>
    <t xml:space="preserve">     PUGLIA</t>
  </si>
  <si>
    <t>Alleanza Cooperativa Ortofrutticola Fanese scarl</t>
  </si>
  <si>
    <t>Associazione Cerealicoltori Toscani - Toscana Cereali</t>
  </si>
  <si>
    <t xml:space="preserve">     TOSCANA</t>
  </si>
  <si>
    <t>Consorzio Agrario di Pesaro e Urbino Scarl</t>
  </si>
  <si>
    <t xml:space="preserve">     MARCHE</t>
  </si>
  <si>
    <t>Consorzio Agrario di Siena Scarl</t>
  </si>
  <si>
    <t>Consorzio Agrario Piceno Scarl</t>
  </si>
  <si>
    <t>Consorzio Agrario Provinciale di Grosseto Scarl</t>
  </si>
  <si>
    <t>Cooperativa Agricola Braccianti Giulio Bellini Scarl</t>
  </si>
  <si>
    <t xml:space="preserve">     EMILIA-ROMAGNA</t>
  </si>
  <si>
    <t>Cooperativa Agricola Fra Coltivatori di Apricena Scarl</t>
  </si>
  <si>
    <t>G.A.I.A Gestione Associata Imprese Agricole Scarl</t>
  </si>
  <si>
    <t>Giallo Oro Soc. cons. a r l</t>
  </si>
  <si>
    <t>La Quercia a rl - Società cooperativa</t>
  </si>
  <si>
    <t>Produttori Agricoli Terre dell'Etruria Scarl</t>
  </si>
  <si>
    <t>S.I.GRA.D. Soc. cons a r l</t>
  </si>
  <si>
    <t>S.I.S Società Italiana Sementi S.p.A.</t>
  </si>
  <si>
    <t>EMILIA-ROMAGNA</t>
  </si>
  <si>
    <t>MARCHE</t>
  </si>
  <si>
    <t>PUGLIA</t>
  </si>
  <si>
    <t>TOSCANA</t>
  </si>
  <si>
    <t>Tab. 1: S.I.GRA.D. - Investimenti ammissibili (Valori espressi in Euro)</t>
  </si>
  <si>
    <t>Tab. 2: S.I.GRA.D. - Contributo in conto capitale e finanziamento agevolato (Valori espressi in Euro)</t>
  </si>
  <si>
    <t>Denominazione beneficiario</t>
  </si>
  <si>
    <t>Contributo in conto capitale</t>
  </si>
  <si>
    <t>Finanziamento agevolato</t>
  </si>
  <si>
    <t>Totale investimenti</t>
  </si>
  <si>
    <t>Totale contributo</t>
  </si>
  <si>
    <t>ESL</t>
  </si>
  <si>
    <t>Tot. Investimenti</t>
  </si>
  <si>
    <t>Tot. contributo</t>
  </si>
  <si>
    <t>2A (40%)</t>
  </si>
  <si>
    <t>2A (50%)</t>
  </si>
  <si>
    <t>Onere Stato</t>
  </si>
  <si>
    <t>CC</t>
  </si>
  <si>
    <t>FA</t>
  </si>
  <si>
    <t>31.05%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</si>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</sst>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7" applyFont="1" applyAlignment="1">
      <alignment/>
    </xf>
    <xf numFmtId="43" fontId="2" fillId="0" borderId="0" xfId="17" applyFont="1" applyAlignment="1">
      <alignment/>
    </xf>
    <xf numFmtId="43" fontId="2" fillId="2" borderId="0" xfId="17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17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10" fontId="2" fillId="0" borderId="0" xfId="17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4">
      <selection activeCell="C32" sqref="C32"/>
    </sheetView>
  </sheetViews>
  <sheetFormatPr defaultColWidth="9.140625" defaultRowHeight="12.75"/>
  <cols>
    <col min="1" max="1" width="43.421875" style="1" customWidth="1"/>
    <col min="2" max="2" width="12.00390625" style="1" bestFit="1" customWidth="1"/>
    <col min="3" max="4" width="13.7109375" style="1" bestFit="1" customWidth="1"/>
    <col min="5" max="5" width="12.00390625" style="1" bestFit="1" customWidth="1"/>
    <col min="6" max="6" width="13.7109375" style="1" bestFit="1" customWidth="1"/>
    <col min="7" max="7" width="14.7109375" style="1" bestFit="1" customWidth="1"/>
    <col min="8" max="16384" width="9.140625" style="1" customWidth="1"/>
  </cols>
  <sheetData>
    <row r="1" spans="1:7" ht="11.25">
      <c r="A1" s="15" t="s">
        <v>30</v>
      </c>
      <c r="B1" s="15"/>
      <c r="C1" s="15"/>
      <c r="D1" s="15"/>
      <c r="E1" s="15"/>
      <c r="F1" s="15"/>
      <c r="G1" s="15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0</v>
      </c>
      <c r="C3" s="6">
        <v>0</v>
      </c>
      <c r="D3" s="6">
        <v>75000</v>
      </c>
      <c r="E3" s="6">
        <v>0</v>
      </c>
      <c r="F3" s="6">
        <v>0</v>
      </c>
      <c r="G3" s="6">
        <v>75000</v>
      </c>
    </row>
    <row r="4" spans="1:7" ht="11.25">
      <c r="A4" s="1" t="s">
        <v>8</v>
      </c>
      <c r="B4" s="5">
        <v>0</v>
      </c>
      <c r="C4" s="5">
        <v>0</v>
      </c>
      <c r="D4" s="5">
        <v>75000</v>
      </c>
      <c r="E4" s="5">
        <v>0</v>
      </c>
      <c r="F4" s="5">
        <v>0</v>
      </c>
      <c r="G4" s="5">
        <v>75000</v>
      </c>
    </row>
    <row r="5" spans="1:7" ht="11.25">
      <c r="A5" s="2" t="s">
        <v>9</v>
      </c>
      <c r="B5" s="6">
        <v>0</v>
      </c>
      <c r="C5" s="6">
        <v>0</v>
      </c>
      <c r="D5" s="6">
        <v>131672.6</v>
      </c>
      <c r="E5" s="6">
        <v>0</v>
      </c>
      <c r="F5" s="6">
        <v>0</v>
      </c>
      <c r="G5" s="6">
        <v>131672.6</v>
      </c>
    </row>
    <row r="6" spans="1:7" ht="11.25">
      <c r="A6" s="1" t="s">
        <v>8</v>
      </c>
      <c r="B6" s="5">
        <v>0</v>
      </c>
      <c r="C6" s="5">
        <v>0</v>
      </c>
      <c r="D6" s="5">
        <v>131672.6</v>
      </c>
      <c r="E6" s="5">
        <v>0</v>
      </c>
      <c r="F6" s="5">
        <v>0</v>
      </c>
      <c r="G6" s="5">
        <v>131672.6</v>
      </c>
    </row>
    <row r="7" spans="1:7" ht="11.25">
      <c r="A7" s="2" t="s">
        <v>10</v>
      </c>
      <c r="B7" s="6">
        <v>0</v>
      </c>
      <c r="C7" s="6">
        <v>58000</v>
      </c>
      <c r="D7" s="6">
        <v>369450</v>
      </c>
      <c r="E7" s="6">
        <v>0</v>
      </c>
      <c r="F7" s="6">
        <v>0</v>
      </c>
      <c r="G7" s="6">
        <v>427450</v>
      </c>
    </row>
    <row r="8" spans="1:7" ht="11.25">
      <c r="A8" s="1" t="s">
        <v>11</v>
      </c>
      <c r="B8" s="5">
        <v>0</v>
      </c>
      <c r="C8" s="5">
        <v>58000</v>
      </c>
      <c r="D8" s="5">
        <v>369450</v>
      </c>
      <c r="E8" s="5">
        <v>0</v>
      </c>
      <c r="F8" s="5">
        <v>0</v>
      </c>
      <c r="G8" s="5">
        <v>427450</v>
      </c>
    </row>
    <row r="9" spans="1:7" ht="11.25">
      <c r="A9" s="2" t="s">
        <v>12</v>
      </c>
      <c r="B9" s="6">
        <v>0</v>
      </c>
      <c r="C9" s="6">
        <v>150000</v>
      </c>
      <c r="D9" s="6">
        <v>150000</v>
      </c>
      <c r="E9" s="6">
        <v>0</v>
      </c>
      <c r="F9" s="6">
        <v>0</v>
      </c>
      <c r="G9" s="6">
        <v>300000</v>
      </c>
    </row>
    <row r="10" spans="1:7" ht="11.25">
      <c r="A10" s="1" t="s">
        <v>13</v>
      </c>
      <c r="B10" s="5">
        <v>0</v>
      </c>
      <c r="C10" s="5">
        <v>150000</v>
      </c>
      <c r="D10" s="5">
        <v>150000</v>
      </c>
      <c r="E10" s="5">
        <v>0</v>
      </c>
      <c r="F10" s="5">
        <v>0</v>
      </c>
      <c r="G10" s="5">
        <v>300000</v>
      </c>
    </row>
    <row r="11" spans="1:7" ht="11.25">
      <c r="A11" s="2" t="s">
        <v>14</v>
      </c>
      <c r="B11" s="6">
        <v>0</v>
      </c>
      <c r="C11" s="6">
        <v>976575.49</v>
      </c>
      <c r="D11" s="6">
        <v>0</v>
      </c>
      <c r="E11" s="6">
        <v>0</v>
      </c>
      <c r="F11" s="6">
        <v>0</v>
      </c>
      <c r="G11" s="6">
        <v>976575.49</v>
      </c>
    </row>
    <row r="12" spans="1:7" ht="11.25">
      <c r="A12" s="1" t="s">
        <v>11</v>
      </c>
      <c r="B12" s="5">
        <v>0</v>
      </c>
      <c r="C12" s="5">
        <v>976575.49</v>
      </c>
      <c r="D12" s="5">
        <v>0</v>
      </c>
      <c r="E12" s="5">
        <v>0</v>
      </c>
      <c r="F12" s="5">
        <v>0</v>
      </c>
      <c r="G12" s="5">
        <v>976575.49</v>
      </c>
    </row>
    <row r="13" spans="1:7" ht="11.25">
      <c r="A13" s="2" t="s">
        <v>15</v>
      </c>
      <c r="B13" s="6">
        <v>0</v>
      </c>
      <c r="C13" s="6">
        <v>56000</v>
      </c>
      <c r="D13" s="6">
        <v>150000</v>
      </c>
      <c r="E13" s="6">
        <v>0</v>
      </c>
      <c r="F13" s="6">
        <v>0</v>
      </c>
      <c r="G13" s="6">
        <v>206000</v>
      </c>
    </row>
    <row r="14" spans="1:7" ht="11.25">
      <c r="A14" s="1" t="s">
        <v>13</v>
      </c>
      <c r="B14" s="5">
        <v>0</v>
      </c>
      <c r="C14" s="5">
        <v>56000</v>
      </c>
      <c r="D14" s="5">
        <v>150000</v>
      </c>
      <c r="E14" s="5">
        <v>0</v>
      </c>
      <c r="F14" s="5">
        <v>0</v>
      </c>
      <c r="G14" s="5">
        <v>206000</v>
      </c>
    </row>
    <row r="15" spans="1:7" ht="11.25">
      <c r="A15" s="2" t="s">
        <v>16</v>
      </c>
      <c r="B15" s="6">
        <v>0</v>
      </c>
      <c r="C15" s="6">
        <v>1227803.1475</v>
      </c>
      <c r="D15" s="6">
        <v>105000</v>
      </c>
      <c r="E15" s="6">
        <v>0</v>
      </c>
      <c r="F15" s="6">
        <v>0</v>
      </c>
      <c r="G15" s="6">
        <v>1332803.1475</v>
      </c>
    </row>
    <row r="16" spans="1:7" ht="11.25">
      <c r="A16" s="1" t="s">
        <v>11</v>
      </c>
      <c r="B16" s="5">
        <v>0</v>
      </c>
      <c r="C16" s="5">
        <v>1227803.1475</v>
      </c>
      <c r="D16" s="5">
        <v>105000</v>
      </c>
      <c r="E16" s="5">
        <v>0</v>
      </c>
      <c r="F16" s="5">
        <v>0</v>
      </c>
      <c r="G16" s="5">
        <v>1332803.1475</v>
      </c>
    </row>
    <row r="17" spans="1:7" ht="11.25">
      <c r="A17" s="2" t="s">
        <v>17</v>
      </c>
      <c r="B17" s="6">
        <v>0</v>
      </c>
      <c r="C17" s="6">
        <v>179780</v>
      </c>
      <c r="D17" s="6">
        <v>190000</v>
      </c>
      <c r="E17" s="6">
        <v>0</v>
      </c>
      <c r="F17" s="6">
        <v>349999.99672000005</v>
      </c>
      <c r="G17" s="6">
        <v>719779.99672</v>
      </c>
    </row>
    <row r="18" spans="1:7" ht="11.25">
      <c r="A18" s="1" t="s">
        <v>18</v>
      </c>
      <c r="B18" s="5">
        <v>0</v>
      </c>
      <c r="C18" s="5">
        <v>179780</v>
      </c>
      <c r="D18" s="5">
        <v>190000</v>
      </c>
      <c r="E18" s="5">
        <v>0</v>
      </c>
      <c r="F18" s="5">
        <v>349999.99672000005</v>
      </c>
      <c r="G18" s="5">
        <v>719779.99672</v>
      </c>
    </row>
    <row r="19" spans="1:7" ht="11.25">
      <c r="A19" s="2" t="s">
        <v>19</v>
      </c>
      <c r="B19" s="6">
        <v>0</v>
      </c>
      <c r="C19" s="6">
        <v>0</v>
      </c>
      <c r="D19" s="6">
        <v>331000</v>
      </c>
      <c r="E19" s="6">
        <v>0</v>
      </c>
      <c r="F19" s="6">
        <v>0</v>
      </c>
      <c r="G19" s="6">
        <v>331000</v>
      </c>
    </row>
    <row r="20" spans="1:7" ht="11.25">
      <c r="A20" s="1" t="s">
        <v>8</v>
      </c>
      <c r="B20" s="5">
        <v>0</v>
      </c>
      <c r="C20" s="5">
        <v>0</v>
      </c>
      <c r="D20" s="5">
        <v>331000</v>
      </c>
      <c r="E20" s="5">
        <v>0</v>
      </c>
      <c r="F20" s="5">
        <v>0</v>
      </c>
      <c r="G20" s="5">
        <v>331000</v>
      </c>
    </row>
    <row r="21" spans="1:7" ht="11.25">
      <c r="A21" s="2" t="s">
        <v>20</v>
      </c>
      <c r="B21" s="6">
        <v>0</v>
      </c>
      <c r="C21" s="6">
        <v>45136</v>
      </c>
      <c r="D21" s="6">
        <v>79000</v>
      </c>
      <c r="E21" s="6">
        <v>0</v>
      </c>
      <c r="F21" s="6">
        <v>0</v>
      </c>
      <c r="G21" s="6">
        <v>124136</v>
      </c>
    </row>
    <row r="22" spans="1:7" ht="11.25">
      <c r="A22" s="1" t="s">
        <v>13</v>
      </c>
      <c r="B22" s="5">
        <v>0</v>
      </c>
      <c r="C22" s="5">
        <v>45136</v>
      </c>
      <c r="D22" s="5">
        <v>79000</v>
      </c>
      <c r="E22" s="5">
        <v>0</v>
      </c>
      <c r="F22" s="5">
        <v>0</v>
      </c>
      <c r="G22" s="5">
        <v>124136</v>
      </c>
    </row>
    <row r="23" spans="1:7" ht="11.25">
      <c r="A23" s="2" t="s">
        <v>21</v>
      </c>
      <c r="B23" s="6">
        <v>0</v>
      </c>
      <c r="C23" s="6">
        <v>278280</v>
      </c>
      <c r="D23" s="6">
        <v>150000</v>
      </c>
      <c r="E23" s="6">
        <v>0</v>
      </c>
      <c r="F23" s="6">
        <v>0</v>
      </c>
      <c r="G23" s="6">
        <v>428280</v>
      </c>
    </row>
    <row r="24" spans="1:7" ht="11.25">
      <c r="A24" s="1" t="s">
        <v>11</v>
      </c>
      <c r="B24" s="5">
        <v>0</v>
      </c>
      <c r="C24" s="5">
        <v>278280</v>
      </c>
      <c r="D24" s="5">
        <v>150000</v>
      </c>
      <c r="E24" s="5">
        <v>0</v>
      </c>
      <c r="F24" s="5">
        <v>0</v>
      </c>
      <c r="G24" s="5">
        <v>428280</v>
      </c>
    </row>
    <row r="25" spans="1:7" ht="11.25">
      <c r="A25" s="2" t="s">
        <v>22</v>
      </c>
      <c r="B25" s="6">
        <v>124500</v>
      </c>
      <c r="C25" s="6">
        <v>0</v>
      </c>
      <c r="D25" s="6">
        <v>15000</v>
      </c>
      <c r="E25" s="6">
        <v>0</v>
      </c>
      <c r="F25" s="6">
        <v>263850</v>
      </c>
      <c r="G25" s="6">
        <v>403350</v>
      </c>
    </row>
    <row r="26" spans="1:7" ht="11.25">
      <c r="A26" s="1" t="s">
        <v>8</v>
      </c>
      <c r="B26" s="5">
        <v>124500</v>
      </c>
      <c r="C26" s="5">
        <v>0</v>
      </c>
      <c r="D26" s="5">
        <v>15000</v>
      </c>
      <c r="E26" s="5">
        <v>0</v>
      </c>
      <c r="F26" s="5">
        <v>263850</v>
      </c>
      <c r="G26" s="5">
        <v>403350</v>
      </c>
    </row>
    <row r="27" spans="1:7" ht="11.25">
      <c r="A27" s="2" t="s">
        <v>23</v>
      </c>
      <c r="B27" s="6">
        <v>0</v>
      </c>
      <c r="C27" s="6">
        <v>934515</v>
      </c>
      <c r="D27" s="6">
        <v>145000</v>
      </c>
      <c r="E27" s="6">
        <v>0</v>
      </c>
      <c r="F27" s="6">
        <v>0</v>
      </c>
      <c r="G27" s="6">
        <v>1079515</v>
      </c>
    </row>
    <row r="28" spans="1:7" ht="11.25">
      <c r="A28" s="1" t="s">
        <v>11</v>
      </c>
      <c r="B28" s="5">
        <v>0</v>
      </c>
      <c r="C28" s="5">
        <v>934515</v>
      </c>
      <c r="D28" s="5">
        <v>145000</v>
      </c>
      <c r="E28" s="5">
        <v>0</v>
      </c>
      <c r="F28" s="5">
        <v>0</v>
      </c>
      <c r="G28" s="5">
        <v>1079515</v>
      </c>
    </row>
    <row r="29" spans="1:7" ht="11.25">
      <c r="A29" s="2" t="s">
        <v>24</v>
      </c>
      <c r="B29" s="6">
        <v>0</v>
      </c>
      <c r="C29" s="6">
        <v>557276.25</v>
      </c>
      <c r="D29" s="6">
        <v>1928200</v>
      </c>
      <c r="E29" s="6">
        <v>230000</v>
      </c>
      <c r="F29" s="6">
        <v>1500000</v>
      </c>
      <c r="G29" s="6">
        <v>4215476.25</v>
      </c>
    </row>
    <row r="30" spans="1:7" ht="11.25">
      <c r="A30" s="1" t="s">
        <v>18</v>
      </c>
      <c r="B30" s="5">
        <v>0</v>
      </c>
      <c r="C30" s="5">
        <v>7680</v>
      </c>
      <c r="D30" s="5">
        <v>408728</v>
      </c>
      <c r="E30" s="5">
        <v>57500</v>
      </c>
      <c r="F30" s="5">
        <v>375000</v>
      </c>
      <c r="G30" s="5">
        <v>848908</v>
      </c>
    </row>
    <row r="31" spans="1:7" ht="11.25">
      <c r="A31" s="1" t="s">
        <v>13</v>
      </c>
      <c r="B31" s="5">
        <v>0</v>
      </c>
      <c r="C31" s="5">
        <v>53760</v>
      </c>
      <c r="D31" s="5">
        <v>381096</v>
      </c>
      <c r="E31" s="5">
        <v>57500</v>
      </c>
      <c r="F31" s="5">
        <v>375000</v>
      </c>
      <c r="G31" s="5">
        <v>867356</v>
      </c>
    </row>
    <row r="32" spans="1:7" ht="11.25">
      <c r="A32" s="1" t="s">
        <v>8</v>
      </c>
      <c r="B32" s="5">
        <v>0</v>
      </c>
      <c r="C32" s="5">
        <v>411356.25</v>
      </c>
      <c r="D32" s="5">
        <v>992368</v>
      </c>
      <c r="E32" s="5">
        <v>57500</v>
      </c>
      <c r="F32" s="5">
        <v>375000</v>
      </c>
      <c r="G32" s="5">
        <v>1836224.25</v>
      </c>
    </row>
    <row r="33" spans="1:7" ht="11.25">
      <c r="A33" s="1" t="s">
        <v>11</v>
      </c>
      <c r="B33" s="5">
        <v>0</v>
      </c>
      <c r="C33" s="5">
        <v>84480</v>
      </c>
      <c r="D33" s="5">
        <v>146008</v>
      </c>
      <c r="E33" s="5">
        <v>57500</v>
      </c>
      <c r="F33" s="5">
        <v>375000</v>
      </c>
      <c r="G33" s="5">
        <v>662988</v>
      </c>
    </row>
    <row r="34" spans="1:7" ht="11.25">
      <c r="A34" s="2" t="s">
        <v>25</v>
      </c>
      <c r="B34" s="6">
        <v>0</v>
      </c>
      <c r="C34" s="6">
        <v>0</v>
      </c>
      <c r="D34" s="6">
        <v>0</v>
      </c>
      <c r="E34" s="6">
        <v>0</v>
      </c>
      <c r="F34" s="6">
        <v>499999.99997</v>
      </c>
      <c r="G34" s="6">
        <v>499999.99997</v>
      </c>
    </row>
    <row r="35" spans="1:7" ht="11.25">
      <c r="A35" s="1" t="s">
        <v>18</v>
      </c>
      <c r="B35" s="5">
        <v>0</v>
      </c>
      <c r="C35" s="5">
        <v>0</v>
      </c>
      <c r="D35" s="5">
        <v>0</v>
      </c>
      <c r="E35" s="5">
        <v>0</v>
      </c>
      <c r="F35" s="5">
        <v>499999.99996999995</v>
      </c>
      <c r="G35" s="5">
        <v>499999.99996999995</v>
      </c>
    </row>
    <row r="36" spans="1:7" ht="11.25">
      <c r="A36" s="3" t="s">
        <v>6</v>
      </c>
      <c r="B36" s="7">
        <v>124500</v>
      </c>
      <c r="C36" s="7">
        <v>4463365.8875</v>
      </c>
      <c r="D36" s="7">
        <v>3819322.6</v>
      </c>
      <c r="E36" s="7">
        <v>230000</v>
      </c>
      <c r="F36" s="7">
        <v>2613849.9966900004</v>
      </c>
      <c r="G36" s="7">
        <v>11251038.48419</v>
      </c>
    </row>
    <row r="38" spans="1:3" ht="11.25">
      <c r="A38" s="2" t="s">
        <v>26</v>
      </c>
      <c r="B38" s="6">
        <v>2068687.99669</v>
      </c>
      <c r="C38" s="8">
        <v>0.18386640482982328</v>
      </c>
    </row>
    <row r="39" spans="1:3" ht="11.25">
      <c r="A39" s="2" t="s">
        <v>27</v>
      </c>
      <c r="B39" s="6">
        <v>1497492</v>
      </c>
      <c r="C39" s="8">
        <v>0.13309811375227995</v>
      </c>
    </row>
    <row r="40" spans="1:3" ht="11.25">
      <c r="A40" s="2" t="s">
        <v>28</v>
      </c>
      <c r="B40" s="6">
        <v>2777246.85</v>
      </c>
      <c r="C40" s="8">
        <v>0.2468436006065216</v>
      </c>
    </row>
    <row r="41" spans="1:3" ht="11.25">
      <c r="A41" s="2" t="s">
        <v>29</v>
      </c>
      <c r="B41" s="6">
        <v>4907611.637499999</v>
      </c>
      <c r="C41" s="8">
        <v>0.4361918808113751</v>
      </c>
    </row>
  </sheetData>
  <mergeCells count="1">
    <mergeCell ref="A1:G1"/>
  </mergeCells>
  <printOptions gridLines="1"/>
  <pageMargins left="0.3937007874015748" right="1.5748031496062993" top="0.984251968503937" bottom="0.984251968503937" header="0.5118110236220472" footer="0.5118110236220472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">
      <selection activeCell="A7" sqref="A7"/>
    </sheetView>
  </sheetViews>
  <sheetFormatPr defaultColWidth="9.140625" defaultRowHeight="12.75"/>
  <cols>
    <col min="1" max="1" width="43.140625" style="1" customWidth="1"/>
    <col min="2" max="2" width="12.00390625" style="1" bestFit="1" customWidth="1"/>
    <col min="3" max="3" width="13.7109375" style="1" bestFit="1" customWidth="1"/>
    <col min="4" max="4" width="13.7109375" style="1" customWidth="1"/>
    <col min="5" max="5" width="13.7109375" style="1" bestFit="1" customWidth="1"/>
    <col min="6" max="6" width="12.00390625" style="1" bestFit="1" customWidth="1"/>
    <col min="7" max="7" width="13.7109375" style="1" bestFit="1" customWidth="1"/>
    <col min="8" max="8" width="14.7109375" style="1" bestFit="1" customWidth="1"/>
    <col min="9" max="9" width="13.57421875" style="1" customWidth="1"/>
    <col min="10" max="16384" width="9.140625" style="1" customWidth="1"/>
  </cols>
  <sheetData>
    <row r="1" spans="1:8" ht="11.25">
      <c r="A1" s="15" t="s">
        <v>31</v>
      </c>
      <c r="B1" s="15"/>
      <c r="C1" s="15"/>
      <c r="D1" s="15"/>
      <c r="E1" s="15"/>
      <c r="F1" s="15"/>
      <c r="G1" s="15"/>
      <c r="H1" s="15"/>
    </row>
    <row r="2" spans="1:9" ht="11.25">
      <c r="A2" s="3" t="s">
        <v>32</v>
      </c>
      <c r="B2" s="4" t="s">
        <v>1</v>
      </c>
      <c r="C2" s="4" t="s">
        <v>40</v>
      </c>
      <c r="D2" s="4" t="s">
        <v>41</v>
      </c>
      <c r="E2" s="4" t="s">
        <v>3</v>
      </c>
      <c r="F2" s="4" t="s">
        <v>4</v>
      </c>
      <c r="G2" s="4" t="s">
        <v>5</v>
      </c>
      <c r="H2" s="4" t="s">
        <v>38</v>
      </c>
      <c r="I2" s="4" t="s">
        <v>39</v>
      </c>
    </row>
    <row r="3" spans="1:9" ht="11.25">
      <c r="A3" s="2" t="s">
        <v>7</v>
      </c>
      <c r="B3" s="6">
        <v>0</v>
      </c>
      <c r="C3" s="6">
        <v>0</v>
      </c>
      <c r="D3" s="6"/>
      <c r="E3" s="6">
        <v>75000</v>
      </c>
      <c r="F3" s="6">
        <v>0</v>
      </c>
      <c r="G3" s="6">
        <v>0</v>
      </c>
      <c r="H3" s="6">
        <v>75000</v>
      </c>
      <c r="I3" s="12">
        <f>+I4+I5</f>
        <v>75000</v>
      </c>
    </row>
    <row r="4" spans="1:9" ht="11.25">
      <c r="A4" s="9" t="s">
        <v>33</v>
      </c>
      <c r="B4" s="6"/>
      <c r="C4" s="6"/>
      <c r="D4" s="6"/>
      <c r="E4" s="10">
        <f>+E3</f>
        <v>75000</v>
      </c>
      <c r="F4" s="6"/>
      <c r="G4" s="6"/>
      <c r="H4" s="6"/>
      <c r="I4" s="11">
        <f>SUM(B4:G4)</f>
        <v>75000</v>
      </c>
    </row>
    <row r="5" spans="1:9" ht="11.25">
      <c r="A5" s="9" t="s">
        <v>34</v>
      </c>
      <c r="B5" s="5"/>
      <c r="C5" s="5"/>
      <c r="D5" s="5"/>
      <c r="E5" s="5"/>
      <c r="F5" s="5"/>
      <c r="G5" s="5"/>
      <c r="H5" s="5"/>
      <c r="I5" s="11">
        <f>SUM(B5:G5)</f>
        <v>0</v>
      </c>
    </row>
    <row r="6" spans="1:9" ht="11.25">
      <c r="A6" s="2" t="s">
        <v>9</v>
      </c>
      <c r="B6" s="6">
        <v>0</v>
      </c>
      <c r="C6" s="6">
        <v>0</v>
      </c>
      <c r="D6" s="6"/>
      <c r="E6" s="6">
        <v>131672.6</v>
      </c>
      <c r="F6" s="6">
        <v>0</v>
      </c>
      <c r="G6" s="6">
        <v>0</v>
      </c>
      <c r="H6" s="6">
        <v>131672.6</v>
      </c>
      <c r="I6" s="12">
        <f>+I7+I8</f>
        <v>131672.6</v>
      </c>
    </row>
    <row r="7" spans="1:9" ht="11.25">
      <c r="A7" s="9" t="s">
        <v>33</v>
      </c>
      <c r="B7" s="6"/>
      <c r="C7" s="6"/>
      <c r="D7" s="6"/>
      <c r="E7" s="10">
        <f>+E6</f>
        <v>131672.6</v>
      </c>
      <c r="F7" s="6"/>
      <c r="G7" s="6"/>
      <c r="H7" s="6"/>
      <c r="I7" s="11">
        <f>SUM(B7:G7)</f>
        <v>131672.6</v>
      </c>
    </row>
    <row r="8" spans="1:9" ht="11.25">
      <c r="A8" s="9" t="s">
        <v>34</v>
      </c>
      <c r="B8" s="5"/>
      <c r="C8" s="5"/>
      <c r="D8" s="5"/>
      <c r="E8" s="5"/>
      <c r="F8" s="5"/>
      <c r="G8" s="5"/>
      <c r="H8" s="5"/>
      <c r="I8" s="11">
        <f>SUM(B8:G8)</f>
        <v>0</v>
      </c>
    </row>
    <row r="9" spans="1:9" ht="11.25">
      <c r="A9" s="2" t="s">
        <v>10</v>
      </c>
      <c r="B9" s="6">
        <v>0</v>
      </c>
      <c r="C9" s="6">
        <v>58000</v>
      </c>
      <c r="D9" s="6"/>
      <c r="E9" s="6">
        <v>369450</v>
      </c>
      <c r="F9" s="6">
        <v>0</v>
      </c>
      <c r="G9" s="6">
        <v>0</v>
      </c>
      <c r="H9" s="6">
        <v>427450</v>
      </c>
      <c r="I9" s="12">
        <f>+I10+I11</f>
        <v>392650</v>
      </c>
    </row>
    <row r="10" spans="1:9" ht="11.25">
      <c r="A10" s="9" t="s">
        <v>33</v>
      </c>
      <c r="B10" s="6"/>
      <c r="C10" s="10">
        <f>+C9*0.4/2</f>
        <v>11600</v>
      </c>
      <c r="D10" s="10"/>
      <c r="E10" s="10">
        <f>+E9</f>
        <v>369450</v>
      </c>
      <c r="F10" s="6"/>
      <c r="G10" s="6"/>
      <c r="H10" s="6"/>
      <c r="I10" s="11">
        <f>SUM(B10:G10)</f>
        <v>381050</v>
      </c>
    </row>
    <row r="11" spans="1:9" ht="11.25">
      <c r="A11" s="9" t="s">
        <v>34</v>
      </c>
      <c r="B11" s="5"/>
      <c r="C11" s="5">
        <f>+C10</f>
        <v>11600</v>
      </c>
      <c r="D11" s="5"/>
      <c r="E11" s="5">
        <v>0</v>
      </c>
      <c r="F11" s="5"/>
      <c r="G11" s="5"/>
      <c r="H11" s="5"/>
      <c r="I11" s="11">
        <f>SUM(B11:G11)</f>
        <v>11600</v>
      </c>
    </row>
    <row r="12" spans="1:9" ht="11.25">
      <c r="A12" s="2" t="s">
        <v>12</v>
      </c>
      <c r="B12" s="6">
        <v>0</v>
      </c>
      <c r="C12" s="6">
        <v>150000</v>
      </c>
      <c r="D12" s="6"/>
      <c r="E12" s="6">
        <v>150000</v>
      </c>
      <c r="F12" s="6">
        <v>0</v>
      </c>
      <c r="G12" s="6">
        <v>0</v>
      </c>
      <c r="H12" s="6">
        <v>300000</v>
      </c>
      <c r="I12" s="12">
        <f>+I13+I14</f>
        <v>210000</v>
      </c>
    </row>
    <row r="13" spans="1:9" ht="11.25">
      <c r="A13" s="9" t="s">
        <v>33</v>
      </c>
      <c r="B13" s="6"/>
      <c r="C13" s="10">
        <f>+C12*0.4/2</f>
        <v>30000</v>
      </c>
      <c r="D13" s="10"/>
      <c r="E13" s="10">
        <f>+E12</f>
        <v>150000</v>
      </c>
      <c r="F13" s="6"/>
      <c r="G13" s="6"/>
      <c r="H13" s="6"/>
      <c r="I13" s="11">
        <f>SUM(B13:G13)</f>
        <v>180000</v>
      </c>
    </row>
    <row r="14" spans="1:9" ht="11.25">
      <c r="A14" s="9" t="s">
        <v>34</v>
      </c>
      <c r="B14" s="5"/>
      <c r="C14" s="5">
        <f>+C13</f>
        <v>30000</v>
      </c>
      <c r="D14" s="5"/>
      <c r="E14" s="5">
        <v>0</v>
      </c>
      <c r="F14" s="5"/>
      <c r="G14" s="5"/>
      <c r="H14" s="5"/>
      <c r="I14" s="11">
        <f>SUM(B14:G14)</f>
        <v>30000</v>
      </c>
    </row>
    <row r="15" spans="1:9" ht="11.25">
      <c r="A15" s="2" t="s">
        <v>14</v>
      </c>
      <c r="B15" s="6">
        <v>0</v>
      </c>
      <c r="C15" s="6">
        <v>976575.49</v>
      </c>
      <c r="D15" s="6"/>
      <c r="E15" s="6"/>
      <c r="F15" s="6"/>
      <c r="G15" s="6"/>
      <c r="H15" s="6">
        <v>976575.49</v>
      </c>
      <c r="I15" s="12">
        <f>+I16+I17</f>
        <v>390630.196</v>
      </c>
    </row>
    <row r="16" spans="1:9" ht="11.25">
      <c r="A16" s="9" t="s">
        <v>33</v>
      </c>
      <c r="B16" s="6"/>
      <c r="C16" s="10">
        <f>+C15*0.4/2</f>
        <v>195315.098</v>
      </c>
      <c r="D16" s="10"/>
      <c r="E16" s="6"/>
      <c r="F16" s="6"/>
      <c r="G16" s="6"/>
      <c r="H16" s="6"/>
      <c r="I16" s="11">
        <f>SUM(B16:G16)</f>
        <v>195315.098</v>
      </c>
    </row>
    <row r="17" spans="1:9" ht="11.25">
      <c r="A17" s="9" t="s">
        <v>34</v>
      </c>
      <c r="B17" s="5"/>
      <c r="C17" s="5">
        <f>+C16</f>
        <v>195315.098</v>
      </c>
      <c r="D17" s="5"/>
      <c r="E17" s="5"/>
      <c r="F17" s="5"/>
      <c r="G17" s="5"/>
      <c r="H17" s="5"/>
      <c r="I17" s="11">
        <f>SUM(B17:G17)</f>
        <v>195315.098</v>
      </c>
    </row>
    <row r="18" spans="1:9" ht="11.25">
      <c r="A18" s="2" t="s">
        <v>15</v>
      </c>
      <c r="B18" s="6">
        <v>0</v>
      </c>
      <c r="C18" s="6">
        <v>56000</v>
      </c>
      <c r="D18" s="6"/>
      <c r="E18" s="6">
        <v>150000</v>
      </c>
      <c r="F18" s="6">
        <v>0</v>
      </c>
      <c r="G18" s="6">
        <v>0</v>
      </c>
      <c r="H18" s="6">
        <v>206000</v>
      </c>
      <c r="I18" s="12">
        <f>+I19+I20</f>
        <v>172400</v>
      </c>
    </row>
    <row r="19" spans="1:9" ht="11.25">
      <c r="A19" s="9" t="s">
        <v>33</v>
      </c>
      <c r="B19" s="6"/>
      <c r="C19" s="10">
        <f>+C18*0.4/2</f>
        <v>11200</v>
      </c>
      <c r="D19" s="10"/>
      <c r="E19" s="10">
        <f>+E18</f>
        <v>150000</v>
      </c>
      <c r="F19" s="6"/>
      <c r="G19" s="6"/>
      <c r="H19" s="6"/>
      <c r="I19" s="11">
        <f>SUM(B19:G19)</f>
        <v>161200</v>
      </c>
    </row>
    <row r="20" spans="1:9" ht="11.25">
      <c r="A20" s="9" t="s">
        <v>34</v>
      </c>
      <c r="B20" s="5"/>
      <c r="C20" s="5">
        <f>+C19</f>
        <v>11200</v>
      </c>
      <c r="D20" s="5"/>
      <c r="E20" s="5">
        <v>0</v>
      </c>
      <c r="F20" s="5"/>
      <c r="G20" s="5"/>
      <c r="H20" s="5"/>
      <c r="I20" s="11">
        <f>SUM(B20:G20)</f>
        <v>11200</v>
      </c>
    </row>
    <row r="21" spans="1:9" ht="11.25">
      <c r="A21" s="2" t="s">
        <v>16</v>
      </c>
      <c r="B21" s="6">
        <v>0</v>
      </c>
      <c r="C21" s="6">
        <v>1227803.1475</v>
      </c>
      <c r="D21" s="6"/>
      <c r="E21" s="6">
        <v>105000</v>
      </c>
      <c r="F21" s="6">
        <v>0</v>
      </c>
      <c r="G21" s="6">
        <v>0</v>
      </c>
      <c r="H21" s="6">
        <v>1332803.1475</v>
      </c>
      <c r="I21" s="12">
        <f>+I22+I23</f>
        <v>596121.2590000001</v>
      </c>
    </row>
    <row r="22" spans="1:9" ht="11.25">
      <c r="A22" s="9" t="s">
        <v>33</v>
      </c>
      <c r="B22" s="6"/>
      <c r="C22" s="10">
        <f>+C21*0.4/2</f>
        <v>245560.6295</v>
      </c>
      <c r="D22" s="10"/>
      <c r="E22" s="10">
        <f>+E21</f>
        <v>105000</v>
      </c>
      <c r="F22" s="6"/>
      <c r="G22" s="6"/>
      <c r="H22" s="6"/>
      <c r="I22" s="11">
        <f>SUM(B22:G22)</f>
        <v>350560.62950000004</v>
      </c>
    </row>
    <row r="23" spans="1:9" ht="11.25">
      <c r="A23" s="9" t="s">
        <v>34</v>
      </c>
      <c r="B23" s="5"/>
      <c r="C23" s="5">
        <f>+C22</f>
        <v>245560.6295</v>
      </c>
      <c r="D23" s="5"/>
      <c r="E23" s="5">
        <v>0</v>
      </c>
      <c r="F23" s="5"/>
      <c r="G23" s="5"/>
      <c r="H23" s="5"/>
      <c r="I23" s="11">
        <f>SUM(B23:G23)</f>
        <v>245560.6295</v>
      </c>
    </row>
    <row r="24" spans="1:9" ht="11.25">
      <c r="A24" s="2" t="s">
        <v>17</v>
      </c>
      <c r="B24" s="6">
        <v>0</v>
      </c>
      <c r="C24" s="6">
        <v>179780</v>
      </c>
      <c r="D24" s="6"/>
      <c r="E24" s="6">
        <v>190000</v>
      </c>
      <c r="F24" s="6">
        <v>0</v>
      </c>
      <c r="G24" s="6">
        <v>349999.99672000005</v>
      </c>
      <c r="H24" s="6">
        <v>719779.99672</v>
      </c>
      <c r="I24" s="12">
        <f>+I25+I26</f>
        <v>611911.99672</v>
      </c>
    </row>
    <row r="25" spans="1:9" ht="11.25">
      <c r="A25" s="9" t="s">
        <v>33</v>
      </c>
      <c r="B25" s="6"/>
      <c r="C25" s="10">
        <f>+C24*0.4/2</f>
        <v>35956</v>
      </c>
      <c r="D25" s="10"/>
      <c r="E25" s="10">
        <f>+E24</f>
        <v>190000</v>
      </c>
      <c r="F25" s="6"/>
      <c r="G25" s="10">
        <f>+G24</f>
        <v>349999.99672000005</v>
      </c>
      <c r="H25" s="6"/>
      <c r="I25" s="11">
        <f>SUM(B25:G25)</f>
        <v>575955.99672</v>
      </c>
    </row>
    <row r="26" spans="1:9" ht="11.25">
      <c r="A26" s="9" t="s">
        <v>34</v>
      </c>
      <c r="B26" s="5"/>
      <c r="C26" s="5">
        <f>+C25</f>
        <v>35956</v>
      </c>
      <c r="D26" s="5"/>
      <c r="E26" s="5">
        <v>0</v>
      </c>
      <c r="F26" s="5"/>
      <c r="G26" s="5">
        <v>0</v>
      </c>
      <c r="H26" s="5"/>
      <c r="I26" s="11">
        <f>SUM(B26:G26)</f>
        <v>35956</v>
      </c>
    </row>
    <row r="27" spans="1:9" ht="11.25">
      <c r="A27" s="2" t="s">
        <v>19</v>
      </c>
      <c r="B27" s="6">
        <v>0</v>
      </c>
      <c r="C27" s="6">
        <v>0</v>
      </c>
      <c r="D27" s="6"/>
      <c r="E27" s="6">
        <v>331000</v>
      </c>
      <c r="F27" s="6">
        <v>0</v>
      </c>
      <c r="G27" s="6">
        <v>0</v>
      </c>
      <c r="H27" s="6">
        <v>331000</v>
      </c>
      <c r="I27" s="12">
        <f>+I28+I29</f>
        <v>331000</v>
      </c>
    </row>
    <row r="28" spans="1:9" ht="11.25">
      <c r="A28" s="9" t="s">
        <v>33</v>
      </c>
      <c r="B28" s="6"/>
      <c r="C28" s="6"/>
      <c r="D28" s="6"/>
      <c r="E28" s="10">
        <f>+E27</f>
        <v>331000</v>
      </c>
      <c r="F28" s="6"/>
      <c r="G28" s="6"/>
      <c r="H28" s="6"/>
      <c r="I28" s="11">
        <f>SUM(B28:G28)</f>
        <v>331000</v>
      </c>
    </row>
    <row r="29" spans="1:9" ht="11.25">
      <c r="A29" s="9" t="s">
        <v>34</v>
      </c>
      <c r="B29" s="5"/>
      <c r="C29" s="5"/>
      <c r="D29" s="5"/>
      <c r="E29" s="5"/>
      <c r="F29" s="5"/>
      <c r="G29" s="5"/>
      <c r="H29" s="5"/>
      <c r="I29" s="11">
        <f>SUM(B29:G29)</f>
        <v>0</v>
      </c>
    </row>
    <row r="30" spans="1:9" ht="11.25">
      <c r="A30" s="2" t="s">
        <v>20</v>
      </c>
      <c r="B30" s="6">
        <v>0</v>
      </c>
      <c r="C30" s="6">
        <v>45136</v>
      </c>
      <c r="D30" s="6"/>
      <c r="E30" s="6">
        <v>79000</v>
      </c>
      <c r="F30" s="6">
        <v>0</v>
      </c>
      <c r="G30" s="6">
        <v>0</v>
      </c>
      <c r="H30" s="6">
        <v>124136</v>
      </c>
      <c r="I30" s="12">
        <f>+I31+I32</f>
        <v>97054.4</v>
      </c>
    </row>
    <row r="31" spans="1:9" ht="11.25">
      <c r="A31" s="9" t="s">
        <v>33</v>
      </c>
      <c r="B31" s="6"/>
      <c r="C31" s="10">
        <f>+C30*0.4/2</f>
        <v>9027.2</v>
      </c>
      <c r="D31" s="10"/>
      <c r="E31" s="10">
        <f>+E30</f>
        <v>79000</v>
      </c>
      <c r="F31" s="6"/>
      <c r="G31" s="6"/>
      <c r="H31" s="6"/>
      <c r="I31" s="11">
        <f>SUM(B31:G31)</f>
        <v>88027.2</v>
      </c>
    </row>
    <row r="32" spans="1:9" ht="11.25">
      <c r="A32" s="9" t="s">
        <v>34</v>
      </c>
      <c r="B32" s="5"/>
      <c r="C32" s="5">
        <f>+C31</f>
        <v>9027.2</v>
      </c>
      <c r="D32" s="5"/>
      <c r="E32" s="5">
        <v>0</v>
      </c>
      <c r="F32" s="5"/>
      <c r="G32" s="5"/>
      <c r="H32" s="5"/>
      <c r="I32" s="11">
        <f>SUM(B32:G32)</f>
        <v>9027.2</v>
      </c>
    </row>
    <row r="33" spans="1:9" ht="11.25">
      <c r="A33" s="2" t="s">
        <v>21</v>
      </c>
      <c r="B33" s="6">
        <v>0</v>
      </c>
      <c r="C33" s="6">
        <v>278280</v>
      </c>
      <c r="D33" s="6"/>
      <c r="E33" s="6">
        <v>150000</v>
      </c>
      <c r="F33" s="6">
        <v>0</v>
      </c>
      <c r="G33" s="6">
        <v>0</v>
      </c>
      <c r="H33" s="6">
        <v>428280</v>
      </c>
      <c r="I33" s="12">
        <f>+I34+I35</f>
        <v>261312</v>
      </c>
    </row>
    <row r="34" spans="1:9" ht="11.25">
      <c r="A34" s="9" t="s">
        <v>33</v>
      </c>
      <c r="B34" s="6"/>
      <c r="C34" s="10">
        <f>+C33*0.4/2</f>
        <v>55656</v>
      </c>
      <c r="D34" s="10"/>
      <c r="E34" s="10">
        <f>+E33</f>
        <v>150000</v>
      </c>
      <c r="F34" s="6"/>
      <c r="G34" s="6"/>
      <c r="H34" s="6"/>
      <c r="I34" s="11">
        <f>SUM(B34:G34)</f>
        <v>205656</v>
      </c>
    </row>
    <row r="35" spans="1:9" ht="11.25">
      <c r="A35" s="9" t="s">
        <v>34</v>
      </c>
      <c r="B35" s="5"/>
      <c r="C35" s="5">
        <f>+C34</f>
        <v>55656</v>
      </c>
      <c r="D35" s="5"/>
      <c r="E35" s="5">
        <v>0</v>
      </c>
      <c r="F35" s="5"/>
      <c r="G35" s="5"/>
      <c r="H35" s="5"/>
      <c r="I35" s="11">
        <f>SUM(B35:G35)</f>
        <v>55656</v>
      </c>
    </row>
    <row r="36" spans="1:9" ht="11.25">
      <c r="A36" s="2" t="s">
        <v>22</v>
      </c>
      <c r="B36" s="6">
        <v>124500</v>
      </c>
      <c r="C36" s="6">
        <v>0</v>
      </c>
      <c r="D36" s="6"/>
      <c r="E36" s="6">
        <v>15000</v>
      </c>
      <c r="F36" s="6">
        <v>0</v>
      </c>
      <c r="G36" s="6">
        <v>263850</v>
      </c>
      <c r="H36" s="6">
        <v>403350</v>
      </c>
      <c r="I36" s="12">
        <f>+I37+I38</f>
        <v>341100</v>
      </c>
    </row>
    <row r="37" spans="1:9" ht="11.25">
      <c r="A37" s="9" t="s">
        <v>33</v>
      </c>
      <c r="B37" s="10">
        <f>+B36*0.5/2</f>
        <v>31125</v>
      </c>
      <c r="C37" s="6"/>
      <c r="D37" s="6"/>
      <c r="E37" s="10">
        <f>+E36</f>
        <v>15000</v>
      </c>
      <c r="F37" s="6"/>
      <c r="G37" s="10">
        <f>+G36</f>
        <v>263850</v>
      </c>
      <c r="H37" s="6"/>
      <c r="I37" s="11">
        <f>SUM(B37:G37)</f>
        <v>309975</v>
      </c>
    </row>
    <row r="38" spans="1:9" ht="11.25">
      <c r="A38" s="9" t="s">
        <v>34</v>
      </c>
      <c r="B38" s="5">
        <f>+B37</f>
        <v>31125</v>
      </c>
      <c r="C38" s="5"/>
      <c r="D38" s="5"/>
      <c r="E38" s="5">
        <v>0</v>
      </c>
      <c r="F38" s="5"/>
      <c r="G38" s="5">
        <v>0</v>
      </c>
      <c r="H38" s="5"/>
      <c r="I38" s="11">
        <f>SUM(B38:G38)</f>
        <v>31125</v>
      </c>
    </row>
    <row r="39" spans="1:9" ht="11.25">
      <c r="A39" s="2" t="s">
        <v>23</v>
      </c>
      <c r="B39" s="6">
        <v>0</v>
      </c>
      <c r="C39" s="6">
        <v>934515</v>
      </c>
      <c r="D39" s="6"/>
      <c r="E39" s="6">
        <v>145000</v>
      </c>
      <c r="F39" s="6">
        <v>0</v>
      </c>
      <c r="G39" s="6">
        <v>0</v>
      </c>
      <c r="H39" s="6">
        <v>1079515</v>
      </c>
      <c r="I39" s="12">
        <f>+I40+I41</f>
        <v>518806</v>
      </c>
    </row>
    <row r="40" spans="1:9" ht="11.25">
      <c r="A40" s="9" t="s">
        <v>33</v>
      </c>
      <c r="B40" s="6"/>
      <c r="C40" s="10">
        <f>+C39*0.4/2</f>
        <v>186903</v>
      </c>
      <c r="D40" s="10"/>
      <c r="E40" s="10">
        <f>+E39</f>
        <v>145000</v>
      </c>
      <c r="F40" s="6"/>
      <c r="G40" s="6"/>
      <c r="H40" s="6"/>
      <c r="I40" s="11">
        <f>SUM(B40:G40)</f>
        <v>331903</v>
      </c>
    </row>
    <row r="41" spans="1:9" ht="11.25">
      <c r="A41" s="9" t="s">
        <v>34</v>
      </c>
      <c r="B41" s="5"/>
      <c r="C41" s="5">
        <f>+C40</f>
        <v>186903</v>
      </c>
      <c r="D41" s="5"/>
      <c r="E41" s="5">
        <v>0</v>
      </c>
      <c r="F41" s="5"/>
      <c r="G41" s="5"/>
      <c r="H41" s="5"/>
      <c r="I41" s="11">
        <f>SUM(B41:G41)</f>
        <v>186903</v>
      </c>
    </row>
    <row r="42" spans="1:9" ht="11.25">
      <c r="A42" s="2" t="s">
        <v>24</v>
      </c>
      <c r="B42" s="6">
        <v>0</v>
      </c>
      <c r="C42" s="6">
        <f>+'Inv.Ti per Tab. di spesa e Reg.'!C29-'Inv.Ti per Tab. di spesa e Reg.'!C32</f>
        <v>145920</v>
      </c>
      <c r="D42" s="6">
        <f>+'Inv.Ti per Tab. di spesa e Reg.'!C32</f>
        <v>411356.25</v>
      </c>
      <c r="E42" s="6">
        <v>1928200</v>
      </c>
      <c r="F42" s="6">
        <v>230000</v>
      </c>
      <c r="G42" s="6">
        <v>1500000</v>
      </c>
      <c r="H42" s="6">
        <v>4215476.25</v>
      </c>
      <c r="I42" s="12">
        <f>+I43+I44</f>
        <v>3807246.125</v>
      </c>
    </row>
    <row r="43" spans="1:9" ht="11.25">
      <c r="A43" s="9" t="s">
        <v>33</v>
      </c>
      <c r="B43" s="5"/>
      <c r="C43" s="5">
        <f>+(('Inv.Ti per Tab. di spesa e Reg.'!C30+'Inv.Ti per Tab. di spesa e Reg.'!C31+'Inv.Ti per Tab. di spesa e Reg.'!C33)*0.4/2)</f>
        <v>29184</v>
      </c>
      <c r="D43" s="5">
        <f>+('Inv.Ti per Tab. di spesa e Reg.'!C32*0.5/2)</f>
        <v>102839.0625</v>
      </c>
      <c r="E43" s="5">
        <f>+E42</f>
        <v>1928200</v>
      </c>
      <c r="F43" s="10">
        <f>+F42*0.5/2</f>
        <v>57500</v>
      </c>
      <c r="G43" s="5">
        <f>+G42</f>
        <v>1500000</v>
      </c>
      <c r="H43" s="5"/>
      <c r="I43" s="11">
        <f>SUM(B43:G43)</f>
        <v>3617723.0625</v>
      </c>
    </row>
    <row r="44" spans="1:9" ht="11.25">
      <c r="A44" s="9" t="s">
        <v>34</v>
      </c>
      <c r="B44" s="5"/>
      <c r="C44" s="5">
        <f>+C43</f>
        <v>29184</v>
      </c>
      <c r="D44" s="5">
        <f>+D43</f>
        <v>102839.0625</v>
      </c>
      <c r="E44" s="5">
        <v>0</v>
      </c>
      <c r="F44" s="5">
        <f>+F43</f>
        <v>57500</v>
      </c>
      <c r="G44" s="5">
        <v>0</v>
      </c>
      <c r="H44" s="5"/>
      <c r="I44" s="11">
        <f>SUM(B44:G44)</f>
        <v>189523.0625</v>
      </c>
    </row>
    <row r="45" spans="1:9" ht="11.25">
      <c r="A45" s="2" t="s">
        <v>25</v>
      </c>
      <c r="B45" s="6">
        <v>0</v>
      </c>
      <c r="C45" s="6">
        <v>0</v>
      </c>
      <c r="D45" s="6"/>
      <c r="E45" s="6">
        <v>0</v>
      </c>
      <c r="F45" s="6">
        <v>0</v>
      </c>
      <c r="G45" s="6">
        <v>499999.99997</v>
      </c>
      <c r="H45" s="6">
        <v>499999.99997</v>
      </c>
      <c r="I45" s="12">
        <f>+I46+I47</f>
        <v>499999.99997</v>
      </c>
    </row>
    <row r="46" spans="1:9" ht="11.25">
      <c r="A46" s="9" t="s">
        <v>33</v>
      </c>
      <c r="B46" s="6"/>
      <c r="C46" s="6"/>
      <c r="D46" s="6"/>
      <c r="E46" s="6"/>
      <c r="F46" s="6"/>
      <c r="G46" s="10">
        <f>+G45</f>
        <v>499999.99997</v>
      </c>
      <c r="H46" s="6"/>
      <c r="I46" s="11">
        <f>SUM(B46:G46)</f>
        <v>499999.99997</v>
      </c>
    </row>
    <row r="47" spans="1:9" ht="11.25">
      <c r="A47" s="9" t="s">
        <v>34</v>
      </c>
      <c r="B47" s="5"/>
      <c r="C47" s="5"/>
      <c r="D47" s="5"/>
      <c r="E47" s="5"/>
      <c r="F47" s="5"/>
      <c r="G47" s="5">
        <v>0</v>
      </c>
      <c r="H47" s="5"/>
      <c r="I47" s="11">
        <f>SUM(B47:G47)</f>
        <v>0</v>
      </c>
    </row>
    <row r="48" spans="1:8" ht="11.25">
      <c r="A48" s="9"/>
      <c r="B48" s="5"/>
      <c r="C48" s="5"/>
      <c r="D48" s="5"/>
      <c r="E48" s="5"/>
      <c r="F48" s="5"/>
      <c r="G48" s="5"/>
      <c r="H48" s="5"/>
    </row>
    <row r="49" spans="1:9" ht="11.25">
      <c r="A49" s="2" t="s">
        <v>35</v>
      </c>
      <c r="B49" s="12">
        <f aca="true" t="shared" si="0" ref="B49:H49">+B3+B6+B9+B12+B15+B18+B21+B24+B27+B30+B33+B36+B39+B42+B45</f>
        <v>124500</v>
      </c>
      <c r="C49" s="12">
        <f t="shared" si="0"/>
        <v>4052009.6375</v>
      </c>
      <c r="D49" s="12">
        <f>+D3+D6+D9+D12+D15+D18+D21+D24+D27+D30+D33+D36+D39+D42+D45</f>
        <v>411356.25</v>
      </c>
      <c r="E49" s="12">
        <f t="shared" si="0"/>
        <v>3819322.6</v>
      </c>
      <c r="F49" s="12">
        <f t="shared" si="0"/>
        <v>230000</v>
      </c>
      <c r="G49" s="12">
        <f t="shared" si="0"/>
        <v>2613849.9966900004</v>
      </c>
      <c r="H49" s="12">
        <f t="shared" si="0"/>
        <v>11251038.48419</v>
      </c>
      <c r="I49" s="2"/>
    </row>
    <row r="50" spans="1:9" ht="11.25">
      <c r="A50" s="2" t="s">
        <v>36</v>
      </c>
      <c r="B50" s="6">
        <f>+B51+B52</f>
        <v>62250</v>
      </c>
      <c r="C50" s="6">
        <f aca="true" t="shared" si="1" ref="C50:I50">+C51+C52</f>
        <v>1620803.855</v>
      </c>
      <c r="D50" s="6">
        <f>+D51+D52</f>
        <v>205678.125</v>
      </c>
      <c r="E50" s="6">
        <f t="shared" si="1"/>
        <v>3819322.6</v>
      </c>
      <c r="F50" s="6">
        <f t="shared" si="1"/>
        <v>115000</v>
      </c>
      <c r="G50" s="6">
        <f t="shared" si="1"/>
        <v>2613849.9966900004</v>
      </c>
      <c r="H50" s="2"/>
      <c r="I50" s="6">
        <f t="shared" si="1"/>
        <v>8436904.57669</v>
      </c>
    </row>
    <row r="51" spans="1:19" ht="11.25">
      <c r="A51" s="9" t="s">
        <v>33</v>
      </c>
      <c r="B51" s="10">
        <f>+B4+B7+B10+B13+B16+B19+B22+B25+B28+B31+B34+B37+B40+B43+B46</f>
        <v>31125</v>
      </c>
      <c r="C51" s="10">
        <f aca="true" t="shared" si="2" ref="C51:I51">+C4+C7+C10+C13+C16+C19+C22+C25+C28+C31+C34+C37+C40+C43+C46</f>
        <v>810401.9275</v>
      </c>
      <c r="D51" s="10">
        <f>+D4+D7+D10+D13+D16+D19+D22+D25+D28+D31+D34+D37+D40+D43+D46</f>
        <v>102839.0625</v>
      </c>
      <c r="E51" s="10">
        <f t="shared" si="2"/>
        <v>3819322.6</v>
      </c>
      <c r="F51" s="10">
        <f t="shared" si="2"/>
        <v>57500</v>
      </c>
      <c r="G51" s="10">
        <f t="shared" si="2"/>
        <v>2613849.9966900004</v>
      </c>
      <c r="H51" s="10">
        <f t="shared" si="2"/>
        <v>0</v>
      </c>
      <c r="I51" s="10">
        <f t="shared" si="2"/>
        <v>7435038.58669</v>
      </c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1.25">
      <c r="A52" s="9" t="s">
        <v>34</v>
      </c>
      <c r="B52" s="10">
        <f>+B5+B8+B11+B14+B17+B20+B23+B26+B29+B32+B35+B38+B41+B44+B47</f>
        <v>31125</v>
      </c>
      <c r="C52" s="10">
        <f aca="true" t="shared" si="3" ref="C52:I52">+C5+C8+C11+C14+C17+C20+C23+C26+C29+C32+C35+C38+C41+C44+C47</f>
        <v>810401.9275</v>
      </c>
      <c r="D52" s="10">
        <f>+D5+D8+D11+D14+D17+D20+D23+D26+D29+D32+D35+D38+D41+D44+D47</f>
        <v>102839.0625</v>
      </c>
      <c r="E52" s="10">
        <f t="shared" si="3"/>
        <v>0</v>
      </c>
      <c r="F52" s="10">
        <f t="shared" si="3"/>
        <v>57500</v>
      </c>
      <c r="G52" s="10">
        <f t="shared" si="3"/>
        <v>0</v>
      </c>
      <c r="H52" s="10">
        <f t="shared" si="3"/>
        <v>0</v>
      </c>
      <c r="I52" s="10">
        <f t="shared" si="3"/>
        <v>1001865.99</v>
      </c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7" ht="11.25">
      <c r="A53" s="2" t="s">
        <v>37</v>
      </c>
      <c r="B53" s="14">
        <v>0.3108</v>
      </c>
      <c r="C53" s="13">
        <v>0.2502</v>
      </c>
      <c r="D53" s="13">
        <v>0.3111</v>
      </c>
      <c r="E53" s="13">
        <v>1</v>
      </c>
      <c r="F53" s="13" t="s">
        <v>45</v>
      </c>
      <c r="G53" s="13">
        <v>1</v>
      </c>
    </row>
    <row r="56" ht="11.25">
      <c r="A56" s="1" t="s">
        <v>42</v>
      </c>
    </row>
    <row r="57" spans="1:7" ht="11.25">
      <c r="A57" s="1" t="s">
        <v>43</v>
      </c>
      <c r="B57" s="11">
        <f>+B51</f>
        <v>31125</v>
      </c>
      <c r="C57" s="11">
        <f>+C52</f>
        <v>810401.9275</v>
      </c>
      <c r="D57" s="11">
        <f>+D51</f>
        <v>102839.0625</v>
      </c>
      <c r="E57" s="11">
        <f>+E51</f>
        <v>3819322.6</v>
      </c>
      <c r="F57" s="11">
        <f>+F51</f>
        <v>57500</v>
      </c>
      <c r="G57" s="11">
        <f>+G51</f>
        <v>2613849.9966900004</v>
      </c>
    </row>
    <row r="58" spans="1:7" ht="11.25">
      <c r="A58" s="1" t="s">
        <v>44</v>
      </c>
      <c r="B58" s="10">
        <v>7566.899082092771</v>
      </c>
      <c r="C58" s="11">
        <v>203438.6186647092</v>
      </c>
      <c r="D58" s="11">
        <v>25129.951729195483</v>
      </c>
      <c r="E58" s="10">
        <v>0</v>
      </c>
      <c r="F58" s="11">
        <v>13917.335554068626</v>
      </c>
      <c r="G58" s="10">
        <v>0</v>
      </c>
    </row>
    <row r="59" spans="1:7" ht="11.25">
      <c r="A59" s="1" t="s">
        <v>6</v>
      </c>
      <c r="B59" s="11">
        <f aca="true" t="shared" si="4" ref="B59:G59">SUM(B57:B58)</f>
        <v>38691.89908209277</v>
      </c>
      <c r="C59" s="11">
        <f t="shared" si="4"/>
        <v>1013840.5461647091</v>
      </c>
      <c r="D59" s="11">
        <f t="shared" si="4"/>
        <v>127969.01422919548</v>
      </c>
      <c r="E59" s="11">
        <f t="shared" si="4"/>
        <v>3819322.6</v>
      </c>
      <c r="F59" s="11">
        <f t="shared" si="4"/>
        <v>71417.33555406863</v>
      </c>
      <c r="G59" s="11">
        <f t="shared" si="4"/>
        <v>2613849.9966900004</v>
      </c>
    </row>
    <row r="60" spans="1:2" ht="11.25">
      <c r="A60" s="1" t="s">
        <v>46</v>
      </c>
      <c r="B60" s="11">
        <f>SUM(B59:G59)</f>
        <v>7685091.391720067</v>
      </c>
    </row>
  </sheetData>
  <mergeCells count="1">
    <mergeCell ref="A1:H1"/>
  </mergeCells>
  <printOptions gridLines="1" horizontalCentered="1" verticalCentered="1"/>
  <pageMargins left="0.3937007874015748" right="1.5748031496062993" top="0.984251968503937" bottom="0.984251968503937" header="0.5118110236220472" footer="0.5118110236220472"/>
  <pageSetup fitToHeight="100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S.I.GRA.D.</dc:title>
  <dc:subject>S.I.GRA.D.</dc:subject>
  <dc:creator>Claudia Radicchi</dc:creator>
  <cp:keywords/>
  <dc:description/>
  <cp:lastModifiedBy>tiritteras</cp:lastModifiedBy>
  <cp:lastPrinted>2006-02-13T10:00:27Z</cp:lastPrinted>
  <dcterms:created xsi:type="dcterms:W3CDTF">2005-10-04T11:32:16Z</dcterms:created>
  <dcterms:modified xsi:type="dcterms:W3CDTF">2006-02-13T10:01:14Z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1125506866</vt:i4>
  </property>
  <property fmtid="{D5CDD505-2E9C-101B-9397-08002B2CF9AE}" pid="3" name="_EmailSubject">
    <vt:lpwstr>Contratti di filiera CAVIRO, CONAV, CISA e SIGRAD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