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<sst xmlns="http://schemas.openxmlformats.org/spreadsheetml/2006/main" count="44" uniqueCount="42">
  <si>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PIEMONTE</t>
  </si>
  <si>
    <t>LOMBARDIA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</si>
  <si>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</si>
  <si>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</si>
  <si>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</si>
  <si>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</si>
  <si>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</si>
  <si>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</si>
  <si>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</si>
  <si>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</si>
  <si>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</si>
  <si>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</si>
  <si>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</si>
  <si>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</si>
  <si>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</si>
  <si>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</si>
  <si>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a</t>
  </si>
  <si>
    <t>b</t>
  </si>
  <si>
    <t>c</t>
  </si>
  <si>
    <t>d</t>
  </si>
  <si>
    <t>e</t>
  </si>
  <si>
    <t>f=b-e</t>
  </si>
  <si>
    <t>g=c</t>
  </si>
  <si>
    <t>h=f (se f&gt;0)</t>
  </si>
  <si>
    <t>i=g+h</t>
  </si>
  <si>
    <t>l=f (se f&lt;0)</t>
  </si>
  <si>
    <t>per borse</t>
  </si>
  <si>
    <t>per spese di organizzazione</t>
  </si>
  <si>
    <t>totale</t>
  </si>
  <si>
    <t>totale recuperi da effettuare</t>
  </si>
  <si>
    <t>finanz. Borse al netto dei recuperi</t>
  </si>
  <si>
    <t>TOTALE</t>
  </si>
  <si>
    <t>residui da recuperare con successiva proposta</t>
  </si>
  <si>
    <t>Assegnazioni senza recuperi su borse</t>
  </si>
  <si>
    <t>Recuperi su borse</t>
  </si>
  <si>
    <t>Assegnazioni con recuperi su borse</t>
  </si>
  <si>
    <t>(importi in euro)</t>
  </si>
  <si>
    <t>Numero Tirocin. Bando</t>
  </si>
  <si>
    <t>EMILIA ROMAGNA</t>
  </si>
  <si>
    <t>R E G I O N I</t>
  </si>
  <si>
    <t>T O T A L I</t>
  </si>
  <si>
    <t>RIPARTIZIONE QUOTA FSN 2005 PER FINANZIAMENTO CORSO DI FORMAZIONE MEDICINA GENERALE 2^ ANNUALITA' TRIENNIO 2004 - 2006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</si>
</sst>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00_-;\-* #,##0.000_-;_-* &quot;-&quot;??_-;_-@_-"/>
    <numFmt numFmtId="171" formatCode="_-* #,##0.0_-;\-* #,##0.0_-;_-* &quot;-&quot;??_-;_-@_-"/>
    <numFmt numFmtId="172" formatCode="_-* #,##0_-;\-* #,##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172" fontId="0" fillId="0" borderId="1" xfId="15" applyNumberFormat="1" applyBorder="1" applyAlignment="1">
      <alignment/>
    </xf>
    <xf numFmtId="172" fontId="0" fillId="0" borderId="1" xfId="15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showGridLines="0" tabSelected="1" workbookViewId="0" topLeftCell="A4">
      <selection activeCell="F32" sqref="F32"/>
    </sheetView>
  </sheetViews>
  <sheetFormatPr defaultColWidth="9.140625" defaultRowHeight="12.75"/>
  <cols>
    <col min="1" max="1" width="19.8515625" style="0" customWidth="1"/>
    <col min="2" max="2" width="9.57421875" style="0" customWidth="1"/>
    <col min="3" max="3" width="13.28125" style="0" customWidth="1"/>
    <col min="4" max="4" width="14.7109375" style="0" customWidth="1"/>
    <col min="5" max="5" width="13.421875" style="0" customWidth="1"/>
    <col min="6" max="6" width="11.7109375" style="0" bestFit="1" customWidth="1"/>
    <col min="7" max="7" width="13.28125" style="0" customWidth="1"/>
    <col min="8" max="8" width="13.57421875" style="0" customWidth="1"/>
    <col min="9" max="9" width="13.8515625" style="0" customWidth="1"/>
    <col min="10" max="10" width="14.00390625" style="0" customWidth="1"/>
    <col min="11" max="11" width="14.140625" style="0" hidden="1" customWidth="1"/>
    <col min="12" max="12" width="12.7109375" style="0" bestFit="1" customWidth="1"/>
  </cols>
  <sheetData>
    <row r="1" ht="12.75">
      <c r="A1" s="9"/>
    </row>
    <row r="3" spans="1:11" ht="12.75">
      <c r="A3" s="18" t="s">
        <v>41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 t="s">
        <v>36</v>
      </c>
      <c r="J5" s="1"/>
      <c r="K5" s="1"/>
    </row>
    <row r="7" spans="2:10" ht="12.75">
      <c r="B7" s="17" t="s">
        <v>33</v>
      </c>
      <c r="C7" s="17"/>
      <c r="D7" s="17"/>
      <c r="E7" s="17"/>
      <c r="F7" s="17" t="s">
        <v>34</v>
      </c>
      <c r="G7" s="17"/>
      <c r="H7" s="17" t="s">
        <v>35</v>
      </c>
      <c r="I7" s="17"/>
      <c r="J7" s="17"/>
    </row>
    <row r="8" spans="1:11" ht="51">
      <c r="A8" s="7" t="s">
        <v>39</v>
      </c>
      <c r="B8" s="8" t="s">
        <v>37</v>
      </c>
      <c r="C8" s="8" t="s">
        <v>26</v>
      </c>
      <c r="D8" s="8" t="s">
        <v>27</v>
      </c>
      <c r="E8" s="7" t="s">
        <v>28</v>
      </c>
      <c r="F8" s="8" t="s">
        <v>29</v>
      </c>
      <c r="G8" s="8" t="s">
        <v>30</v>
      </c>
      <c r="H8" s="8" t="s">
        <v>27</v>
      </c>
      <c r="I8" s="7" t="s">
        <v>26</v>
      </c>
      <c r="J8" s="7" t="s">
        <v>31</v>
      </c>
      <c r="K8" s="8" t="s">
        <v>32</v>
      </c>
    </row>
    <row r="9" spans="1:11" ht="12.75">
      <c r="A9" s="2"/>
      <c r="B9" s="3" t="s">
        <v>16</v>
      </c>
      <c r="C9" s="3" t="s">
        <v>17</v>
      </c>
      <c r="D9" s="3" t="s">
        <v>18</v>
      </c>
      <c r="E9" s="3" t="s">
        <v>19</v>
      </c>
      <c r="F9" s="3" t="s">
        <v>20</v>
      </c>
      <c r="G9" s="3" t="s">
        <v>21</v>
      </c>
      <c r="H9" s="3" t="s">
        <v>22</v>
      </c>
      <c r="I9" s="3" t="s">
        <v>23</v>
      </c>
      <c r="J9" s="4" t="s">
        <v>24</v>
      </c>
      <c r="K9" s="3" t="s">
        <v>25</v>
      </c>
    </row>
    <row r="10" spans="1:12" ht="12.75">
      <c r="A10" s="2" t="s">
        <v>0</v>
      </c>
      <c r="B10" s="11">
        <v>60</v>
      </c>
      <c r="C10" s="5">
        <f>12589*+B10</f>
        <v>755340</v>
      </c>
      <c r="D10" s="5">
        <f>14574.39*B10+0.6</f>
        <v>874463.9999999999</v>
      </c>
      <c r="E10" s="5">
        <f>+C10+D10</f>
        <v>1629804</v>
      </c>
      <c r="F10" s="5"/>
      <c r="G10" s="5">
        <f>C10-F10</f>
        <v>755340</v>
      </c>
      <c r="H10" s="5">
        <f>D10</f>
        <v>874463.9999999999</v>
      </c>
      <c r="I10" s="5">
        <f>IF(F10&gt;=0,G10,0)</f>
        <v>755340</v>
      </c>
      <c r="J10" s="6">
        <f>H10+I10</f>
        <v>1629804</v>
      </c>
      <c r="K10" s="5">
        <v>0</v>
      </c>
      <c r="L10" s="10"/>
    </row>
    <row r="11" spans="1:12" ht="12.75">
      <c r="A11" s="2" t="s">
        <v>1</v>
      </c>
      <c r="B11" s="11">
        <v>150</v>
      </c>
      <c r="C11" s="5">
        <f aca="true" t="shared" si="0" ref="C11:C26">12589*+B11</f>
        <v>1888350</v>
      </c>
      <c r="D11" s="5">
        <f>14574.39*B11+0.5</f>
        <v>2186159</v>
      </c>
      <c r="E11" s="5">
        <f aca="true" t="shared" si="1" ref="E11:E26">+C11+D11</f>
        <v>4074509</v>
      </c>
      <c r="F11" s="5"/>
      <c r="G11" s="5">
        <f aca="true" t="shared" si="2" ref="G11:G26">C11-F11</f>
        <v>1888350</v>
      </c>
      <c r="H11" s="5">
        <f aca="true" t="shared" si="3" ref="H11:H26">D11</f>
        <v>2186159</v>
      </c>
      <c r="I11" s="5">
        <f aca="true" t="shared" si="4" ref="I11:I26">IF(F11&gt;=0,G11,0)</f>
        <v>1888350</v>
      </c>
      <c r="J11" s="6">
        <f aca="true" t="shared" si="5" ref="J11:J26">H11+I11</f>
        <v>4074509</v>
      </c>
      <c r="K11" s="5">
        <v>0</v>
      </c>
      <c r="L11" s="10"/>
    </row>
    <row r="12" spans="1:12" ht="12.75">
      <c r="A12" s="2" t="s">
        <v>2</v>
      </c>
      <c r="B12" s="11">
        <v>80</v>
      </c>
      <c r="C12" s="5">
        <f t="shared" si="0"/>
        <v>1007120</v>
      </c>
      <c r="D12" s="5">
        <f>14574.39*B12+0.8</f>
        <v>1165952</v>
      </c>
      <c r="E12" s="5">
        <f t="shared" si="1"/>
        <v>2173072</v>
      </c>
      <c r="F12" s="5"/>
      <c r="G12" s="5">
        <f t="shared" si="2"/>
        <v>1007120</v>
      </c>
      <c r="H12" s="5">
        <f t="shared" si="3"/>
        <v>1165952</v>
      </c>
      <c r="I12" s="5">
        <f t="shared" si="4"/>
        <v>1007120</v>
      </c>
      <c r="J12" s="6">
        <f t="shared" si="5"/>
        <v>2173072</v>
      </c>
      <c r="K12" s="5">
        <v>0</v>
      </c>
      <c r="L12" s="10"/>
    </row>
    <row r="13" spans="1:12" ht="12.75">
      <c r="A13" s="2" t="s">
        <v>3</v>
      </c>
      <c r="B13" s="11">
        <v>80</v>
      </c>
      <c r="C13" s="5">
        <f t="shared" si="0"/>
        <v>1007120</v>
      </c>
      <c r="D13" s="5">
        <f>14574.39*B13+0.8</f>
        <v>1165952</v>
      </c>
      <c r="E13" s="5">
        <f t="shared" si="1"/>
        <v>2173072</v>
      </c>
      <c r="F13" s="5"/>
      <c r="G13" s="5">
        <f t="shared" si="2"/>
        <v>1007120</v>
      </c>
      <c r="H13" s="5">
        <f t="shared" si="3"/>
        <v>1165952</v>
      </c>
      <c r="I13" s="5">
        <f t="shared" si="4"/>
        <v>1007120</v>
      </c>
      <c r="J13" s="6">
        <f t="shared" si="5"/>
        <v>2173072</v>
      </c>
      <c r="K13" s="5">
        <v>0</v>
      </c>
      <c r="L13" s="10"/>
    </row>
    <row r="14" spans="1:12" ht="12.75">
      <c r="A14" s="2" t="s">
        <v>38</v>
      </c>
      <c r="B14" s="11">
        <v>120</v>
      </c>
      <c r="C14" s="5">
        <f t="shared" si="0"/>
        <v>1510680</v>
      </c>
      <c r="D14" s="5">
        <f>14574.39*B14+0.2</f>
        <v>1748926.9999999998</v>
      </c>
      <c r="E14" s="5">
        <f t="shared" si="1"/>
        <v>3259607</v>
      </c>
      <c r="F14" s="5"/>
      <c r="G14" s="5">
        <f t="shared" si="2"/>
        <v>1510680</v>
      </c>
      <c r="H14" s="5">
        <f t="shared" si="3"/>
        <v>1748926.9999999998</v>
      </c>
      <c r="I14" s="5">
        <f t="shared" si="4"/>
        <v>1510680</v>
      </c>
      <c r="J14" s="6">
        <f t="shared" si="5"/>
        <v>3259607</v>
      </c>
      <c r="K14" s="5">
        <v>0</v>
      </c>
      <c r="L14" s="10"/>
    </row>
    <row r="15" spans="1:12" ht="12.75">
      <c r="A15" s="2" t="s">
        <v>4</v>
      </c>
      <c r="B15" s="11">
        <v>130</v>
      </c>
      <c r="C15" s="5">
        <f t="shared" si="0"/>
        <v>1636570</v>
      </c>
      <c r="D15" s="5">
        <f>14574.39*B15+0.3</f>
        <v>1894671</v>
      </c>
      <c r="E15" s="5">
        <f t="shared" si="1"/>
        <v>3531241</v>
      </c>
      <c r="F15" s="5"/>
      <c r="G15" s="5">
        <f t="shared" si="2"/>
        <v>1636570</v>
      </c>
      <c r="H15" s="5">
        <f t="shared" si="3"/>
        <v>1894671</v>
      </c>
      <c r="I15" s="5">
        <f t="shared" si="4"/>
        <v>1636570</v>
      </c>
      <c r="J15" s="6">
        <f t="shared" si="5"/>
        <v>3531241</v>
      </c>
      <c r="K15" s="5">
        <v>0</v>
      </c>
      <c r="L15" s="10"/>
    </row>
    <row r="16" spans="1:12" ht="12.75">
      <c r="A16" s="2" t="s">
        <v>5</v>
      </c>
      <c r="B16" s="11">
        <v>80</v>
      </c>
      <c r="C16" s="5">
        <f t="shared" si="0"/>
        <v>1007120</v>
      </c>
      <c r="D16" s="5">
        <f>14574.39*B16+0.8</f>
        <v>1165952</v>
      </c>
      <c r="E16" s="5">
        <f t="shared" si="1"/>
        <v>2173072</v>
      </c>
      <c r="F16" s="5"/>
      <c r="G16" s="5">
        <f t="shared" si="2"/>
        <v>1007120</v>
      </c>
      <c r="H16" s="5">
        <f t="shared" si="3"/>
        <v>1165952</v>
      </c>
      <c r="I16" s="5">
        <f t="shared" si="4"/>
        <v>1007120</v>
      </c>
      <c r="J16" s="6">
        <f t="shared" si="5"/>
        <v>2173072</v>
      </c>
      <c r="K16" s="5">
        <v>0</v>
      </c>
      <c r="L16" s="10"/>
    </row>
    <row r="17" spans="1:12" ht="12.75">
      <c r="A17" s="2" t="s">
        <v>6</v>
      </c>
      <c r="B17" s="11">
        <v>50</v>
      </c>
      <c r="C17" s="5">
        <f t="shared" si="0"/>
        <v>629450</v>
      </c>
      <c r="D17" s="5">
        <f>14574.39*B17+0.5</f>
        <v>728720</v>
      </c>
      <c r="E17" s="5">
        <f t="shared" si="1"/>
        <v>1358170</v>
      </c>
      <c r="F17" s="5"/>
      <c r="G17" s="5">
        <f t="shared" si="2"/>
        <v>629450</v>
      </c>
      <c r="H17" s="5">
        <f t="shared" si="3"/>
        <v>728720</v>
      </c>
      <c r="I17" s="5">
        <f t="shared" si="4"/>
        <v>629450</v>
      </c>
      <c r="J17" s="6">
        <f t="shared" si="5"/>
        <v>1358170</v>
      </c>
      <c r="K17" s="5">
        <v>0</v>
      </c>
      <c r="L17" s="10"/>
    </row>
    <row r="18" spans="1:12" ht="12.75">
      <c r="A18" s="2" t="s">
        <v>7</v>
      </c>
      <c r="B18" s="11">
        <v>160</v>
      </c>
      <c r="C18" s="5">
        <f t="shared" si="0"/>
        <v>2014240</v>
      </c>
      <c r="D18" s="5">
        <f>14574.39*B18+0.6</f>
        <v>2331903</v>
      </c>
      <c r="E18" s="5">
        <f t="shared" si="1"/>
        <v>4346143</v>
      </c>
      <c r="F18" s="5"/>
      <c r="G18" s="5">
        <f t="shared" si="2"/>
        <v>2014240</v>
      </c>
      <c r="H18" s="5">
        <f t="shared" si="3"/>
        <v>2331903</v>
      </c>
      <c r="I18" s="5">
        <f t="shared" si="4"/>
        <v>2014240</v>
      </c>
      <c r="J18" s="6">
        <f t="shared" si="5"/>
        <v>4346143</v>
      </c>
      <c r="K18" s="5">
        <v>0</v>
      </c>
      <c r="L18" s="10"/>
    </row>
    <row r="19" spans="1:12" ht="12.75">
      <c r="A19" s="2" t="s">
        <v>8</v>
      </c>
      <c r="B19" s="11">
        <v>25</v>
      </c>
      <c r="C19" s="5">
        <f t="shared" si="0"/>
        <v>314725</v>
      </c>
      <c r="D19" s="5">
        <f>14574.39*B19+0.55</f>
        <v>364360.3</v>
      </c>
      <c r="E19" s="5">
        <f t="shared" si="1"/>
        <v>679085.3</v>
      </c>
      <c r="F19" s="5">
        <v>236575.3</v>
      </c>
      <c r="G19" s="5">
        <f t="shared" si="2"/>
        <v>78149.70000000001</v>
      </c>
      <c r="H19" s="5">
        <f t="shared" si="3"/>
        <v>364360.3</v>
      </c>
      <c r="I19" s="5">
        <f t="shared" si="4"/>
        <v>78149.70000000001</v>
      </c>
      <c r="J19" s="6">
        <f t="shared" si="5"/>
        <v>442510</v>
      </c>
      <c r="K19" s="5">
        <v>0</v>
      </c>
      <c r="L19" s="10"/>
    </row>
    <row r="20" spans="1:12" ht="12.75">
      <c r="A20" s="2" t="s">
        <v>9</v>
      </c>
      <c r="B20" s="11">
        <v>25</v>
      </c>
      <c r="C20" s="5">
        <f t="shared" si="0"/>
        <v>314725</v>
      </c>
      <c r="D20" s="5">
        <f>14574.39*B20+0.25</f>
        <v>364360</v>
      </c>
      <c r="E20" s="5">
        <f t="shared" si="1"/>
        <v>679085</v>
      </c>
      <c r="F20" s="5"/>
      <c r="G20" s="5">
        <f t="shared" si="2"/>
        <v>314725</v>
      </c>
      <c r="H20" s="5">
        <f t="shared" si="3"/>
        <v>364360</v>
      </c>
      <c r="I20" s="5">
        <f t="shared" si="4"/>
        <v>314725</v>
      </c>
      <c r="J20" s="6">
        <f t="shared" si="5"/>
        <v>679085</v>
      </c>
      <c r="K20" s="5">
        <v>0</v>
      </c>
      <c r="L20" s="10"/>
    </row>
    <row r="21" spans="1:12" ht="12.75">
      <c r="A21" s="2" t="s">
        <v>10</v>
      </c>
      <c r="B21" s="11">
        <v>150</v>
      </c>
      <c r="C21" s="5">
        <f t="shared" si="0"/>
        <v>1888350</v>
      </c>
      <c r="D21" s="5">
        <f>14574.39*B21+0.5</f>
        <v>2186159</v>
      </c>
      <c r="E21" s="5">
        <f t="shared" si="1"/>
        <v>4074509</v>
      </c>
      <c r="F21" s="5"/>
      <c r="G21" s="5">
        <f t="shared" si="2"/>
        <v>1888350</v>
      </c>
      <c r="H21" s="5">
        <f t="shared" si="3"/>
        <v>2186159</v>
      </c>
      <c r="I21" s="5">
        <f t="shared" si="4"/>
        <v>1888350</v>
      </c>
      <c r="J21" s="6">
        <f t="shared" si="5"/>
        <v>4074509</v>
      </c>
      <c r="K21" s="5">
        <v>0</v>
      </c>
      <c r="L21" s="10"/>
    </row>
    <row r="22" spans="1:12" ht="12.75">
      <c r="A22" s="2" t="s">
        <v>11</v>
      </c>
      <c r="B22" s="11">
        <v>100</v>
      </c>
      <c r="C22" s="5">
        <f t="shared" si="0"/>
        <v>1258900</v>
      </c>
      <c r="D22" s="5">
        <f>14574.39*B22</f>
        <v>1457439</v>
      </c>
      <c r="E22" s="5">
        <f t="shared" si="1"/>
        <v>2716339</v>
      </c>
      <c r="F22" s="5"/>
      <c r="G22" s="5">
        <f t="shared" si="2"/>
        <v>1258900</v>
      </c>
      <c r="H22" s="5">
        <f t="shared" si="3"/>
        <v>1457439</v>
      </c>
      <c r="I22" s="5">
        <f t="shared" si="4"/>
        <v>1258900</v>
      </c>
      <c r="J22" s="6">
        <f t="shared" si="5"/>
        <v>2716339</v>
      </c>
      <c r="K22" s="5">
        <v>0</v>
      </c>
      <c r="L22" s="10"/>
    </row>
    <row r="23" spans="1:12" ht="12.75">
      <c r="A23" s="2" t="s">
        <v>12</v>
      </c>
      <c r="B23" s="11">
        <v>40</v>
      </c>
      <c r="C23" s="5">
        <f t="shared" si="0"/>
        <v>503560</v>
      </c>
      <c r="D23" s="5">
        <f>14574.39*B23+0.4</f>
        <v>582976</v>
      </c>
      <c r="E23" s="5">
        <f t="shared" si="1"/>
        <v>1086536</v>
      </c>
      <c r="F23" s="5"/>
      <c r="G23" s="5">
        <f t="shared" si="2"/>
        <v>503560</v>
      </c>
      <c r="H23" s="5">
        <f t="shared" si="3"/>
        <v>582976</v>
      </c>
      <c r="I23" s="5">
        <f t="shared" si="4"/>
        <v>503560</v>
      </c>
      <c r="J23" s="6">
        <f t="shared" si="5"/>
        <v>1086536</v>
      </c>
      <c r="K23" s="5">
        <v>0</v>
      </c>
      <c r="L23" s="10"/>
    </row>
    <row r="24" spans="1:12" ht="12.75">
      <c r="A24" s="2" t="s">
        <v>13</v>
      </c>
      <c r="B24" s="11">
        <v>47</v>
      </c>
      <c r="C24" s="5">
        <f t="shared" si="0"/>
        <v>591683</v>
      </c>
      <c r="D24" s="5">
        <f>14574.39*B24+0.666666666666666</f>
        <v>684996.9966666666</v>
      </c>
      <c r="E24" s="5">
        <f t="shared" si="1"/>
        <v>1276679.9966666666</v>
      </c>
      <c r="F24" s="5"/>
      <c r="G24" s="5">
        <f t="shared" si="2"/>
        <v>591683</v>
      </c>
      <c r="H24" s="5">
        <f t="shared" si="3"/>
        <v>684996.9966666666</v>
      </c>
      <c r="I24" s="5">
        <f t="shared" si="4"/>
        <v>591683</v>
      </c>
      <c r="J24" s="6">
        <f t="shared" si="5"/>
        <v>1276679.9966666666</v>
      </c>
      <c r="K24" s="5">
        <v>0</v>
      </c>
      <c r="L24" s="10"/>
    </row>
    <row r="25" spans="1:12" ht="12.75">
      <c r="A25" s="2" t="s">
        <v>14</v>
      </c>
      <c r="B25" s="11">
        <v>86</v>
      </c>
      <c r="C25" s="5">
        <f t="shared" si="0"/>
        <v>1082654</v>
      </c>
      <c r="D25" s="5">
        <f>14574.39*B25+0.46</f>
        <v>1253398</v>
      </c>
      <c r="E25" s="5">
        <f t="shared" si="1"/>
        <v>2336052</v>
      </c>
      <c r="F25" s="5"/>
      <c r="G25" s="5">
        <f t="shared" si="2"/>
        <v>1082654</v>
      </c>
      <c r="H25" s="5">
        <f t="shared" si="3"/>
        <v>1253398</v>
      </c>
      <c r="I25" s="5">
        <f t="shared" si="4"/>
        <v>1082654</v>
      </c>
      <c r="J25" s="6">
        <f t="shared" si="5"/>
        <v>2336052</v>
      </c>
      <c r="K25" s="5">
        <v>0</v>
      </c>
      <c r="L25" s="10"/>
    </row>
    <row r="26" spans="1:12" ht="12.75">
      <c r="A26" s="2" t="s">
        <v>15</v>
      </c>
      <c r="B26" s="11">
        <v>43</v>
      </c>
      <c r="C26" s="5">
        <f t="shared" si="0"/>
        <v>541327</v>
      </c>
      <c r="D26" s="5">
        <f>14574.39*B26-1.77</f>
        <v>626697</v>
      </c>
      <c r="E26" s="5">
        <f t="shared" si="1"/>
        <v>1168024</v>
      </c>
      <c r="F26" s="5"/>
      <c r="G26" s="5">
        <f t="shared" si="2"/>
        <v>541327</v>
      </c>
      <c r="H26" s="5">
        <f t="shared" si="3"/>
        <v>626697</v>
      </c>
      <c r="I26" s="5">
        <f t="shared" si="4"/>
        <v>541327</v>
      </c>
      <c r="J26" s="6">
        <f t="shared" si="5"/>
        <v>1168024</v>
      </c>
      <c r="K26" s="5">
        <v>0</v>
      </c>
      <c r="L26" s="10"/>
    </row>
    <row r="27" spans="1:11" ht="8.25" customHeight="1">
      <c r="A27" s="2"/>
      <c r="B27" s="2"/>
      <c r="C27" s="5"/>
      <c r="D27" s="5"/>
      <c r="E27" s="2"/>
      <c r="F27" s="2"/>
      <c r="G27" s="2"/>
      <c r="H27" s="2"/>
      <c r="I27" s="2"/>
      <c r="J27" s="6"/>
      <c r="K27" s="2"/>
    </row>
    <row r="28" spans="1:12" s="16" customFormat="1" ht="17.25" customHeight="1">
      <c r="A28" s="7" t="s">
        <v>40</v>
      </c>
      <c r="B28" s="12">
        <f>SUM(B10:B27)</f>
        <v>1426</v>
      </c>
      <c r="C28" s="13">
        <f>SUM(C10:C27)</f>
        <v>17951914</v>
      </c>
      <c r="D28" s="13">
        <f>SUM(D10:D27)</f>
        <v>20783086.296666667</v>
      </c>
      <c r="E28" s="13">
        <f>SUM(E10:E26)</f>
        <v>38735000.29666667</v>
      </c>
      <c r="F28" s="13">
        <f aca="true" t="shared" si="6" ref="F28:K28">SUM(F10:F27)</f>
        <v>236575.3</v>
      </c>
      <c r="G28" s="13">
        <f>SUM(G10:G26)</f>
        <v>17715338.7</v>
      </c>
      <c r="H28" s="13">
        <f t="shared" si="6"/>
        <v>20783086.296666667</v>
      </c>
      <c r="I28" s="13">
        <f t="shared" si="6"/>
        <v>17715338.7</v>
      </c>
      <c r="J28" s="14">
        <f>SUM(J10:J26)</f>
        <v>38498424.99666667</v>
      </c>
      <c r="K28" s="14">
        <f t="shared" si="6"/>
        <v>0</v>
      </c>
      <c r="L28" s="15"/>
    </row>
  </sheetData>
  <mergeCells count="4">
    <mergeCell ref="B7:E7"/>
    <mergeCell ref="F7:G7"/>
    <mergeCell ref="H7:J7"/>
    <mergeCell ref="A3:K3"/>
  </mergeCells>
  <printOptions horizontalCentered="1" verticalCentered="1"/>
  <pageMargins left="0.3937007874015748" right="0.35433070866141736" top="0.56" bottom="0.984251968503937" header="0.3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banfis</cp:lastModifiedBy>
  <cp:lastPrinted>2006-01-13T16:20:26Z</cp:lastPrinted>
  <dcterms:created xsi:type="dcterms:W3CDTF">2003-07-18T13:07:44Z</dcterms:created>
  <dcterms:modified xsi:type="dcterms:W3CDTF">2006-04-28T09:31:01Z</dcterms:modified>
  <cp:category/>
  <cp:version/>
  <cp:contentType/>
  <cp:contentStatus/>
</cp:coreProperties>
</file>