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9410" windowHeight="1158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<sst xmlns="http://schemas.openxmlformats.org/spreadsheetml/2006/main" count="41" uniqueCount="41">
  <si>
    <t>Abruzzo</t>
  </si>
  <si>
    <t>Basilicata</t>
  </si>
  <si>
    <t>Calabria</t>
  </si>
  <si>
    <t>Campania</t>
  </si>
  <si>
    <t>E.Romagna</t>
  </si>
  <si>
    <t>Lazio</t>
  </si>
  <si>
    <t>Liguria</t>
  </si>
  <si>
    <t>Lombardia</t>
  </si>
  <si>
    <t>Marche</t>
  </si>
  <si>
    <t>Molise</t>
  </si>
  <si>
    <t>Piemonte</t>
  </si>
  <si>
    <t>Puglia</t>
  </si>
  <si>
    <t>Toscana</t>
  </si>
  <si>
    <t>Umbria</t>
  </si>
  <si>
    <t>Veneto</t>
  </si>
  <si>
    <t>TOTALE</t>
  </si>
  <si>
    <t>(a)</t>
  </si>
  <si>
    <t>(b)</t>
  </si>
  <si>
    <t>( c)</t>
  </si>
  <si>
    <t>(d)</t>
  </si>
  <si>
    <t>% riparto da accordo regionale</t>
  </si>
  <si>
    <t>(e)=(b+c+d)</t>
  </si>
  <si>
    <t>(f)</t>
  </si>
  <si>
    <t>(g)</t>
  </si>
  <si>
    <t>(h)</t>
  </si>
  <si>
    <t>(i)=(h-e)</t>
  </si>
  <si>
    <t>Allegato</t>
  </si>
  <si>
    <t>Riduzioni annualità 2013</t>
  </si>
  <si>
    <t>Regioni a statuto  ordinario</t>
  </si>
  <si>
    <t>Risorse FSC programmazione regionale</t>
  </si>
  <si>
    <t>Risorse FSC già trasferite alle Regioni</t>
  </si>
  <si>
    <t>Disponibilità FSC ancora da trasferire alle Regioni</t>
  </si>
  <si>
    <t>Totale delle riduzioni imputate al FSC (valori prudenziali)</t>
  </si>
  <si>
    <t>Importi in euro (*)</t>
  </si>
  <si>
    <t>(*) L'arrotondamento degli importi all'euro può determinare  minimi scostamenti negli importi  regionali per riga e/o per colonna,  nell'ordine di un euro.</t>
  </si>
  <si>
    <t>Riduzioni annualità 2014  (**)</t>
  </si>
  <si>
    <t>Riduzioni annualità 2015 (**)</t>
  </si>
  <si>
    <t xml:space="preserve">(**) A carico del FSC relativo alle annualità 2014 e 2015 vengono al momento integralmente  imputate, in via prudenziale, le riduzioni disposte dall'articolo 16, comma 2, del D.L. 95/2012 ,  rispettivamente pari a  1.000 milioni di euro e 1.050 milioni di euro. Tali importi rappresentano quindi il valore massimo  delle riduzioni poste a carico del FSC. 
</t>
  </si>
  <si>
    <t>(***) Per le Regioni Lazio e Lombardia che a seguito dell’imputazione delle riduzioni sulle risorse FSC ad esse assegnate  risultano “incapienti”, essendo  nulle le relative disponibilità FSC ancora da trasferire ovvero insufficienti ad assicurare la copertura del taglio di pertinenza, andranno individuati idonei meccanismi di rialimentazione del FSC da parte di tali due Regioni</t>
  </si>
  <si>
    <t>Differenza fra risorse FSC  da trasferire e quota di riduzione FSC  regionale  (***)</t>
  </si>
  <si>
    <t>Imputazione al FSC in applicazione dell'art. 16 D.L. 95/2012 convertito in L. 135/2012, a seguito dell'accordo regionale Conferenza Stato Regioni del 7 febbraio 2012</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</si>
</sst>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44">
    <font>
      <sz val="11"/>
      <color theme="1"/>
      <name val="Calibri"/>
      <family val="2"/>
    </font>
    <font>
      <sz val="11"/>
      <color indexed="8"/>
      <name val="Calibri"/>
      <family val="2"/>
    </font>
    <font>
      <b/>
      <sz val="11"/>
      <color indexed="8"/>
      <name val="Calibri"/>
      <family val="2"/>
    </font>
    <font>
      <sz val="11"/>
      <color indexed="10"/>
      <name val="Calibri"/>
      <family val="2"/>
    </font>
    <font>
      <b/>
      <sz val="12"/>
      <color indexed="8"/>
      <name val="Calibri"/>
      <family val="2"/>
    </font>
    <font>
      <b/>
      <sz val="14"/>
      <color indexed="8"/>
      <name val="Calibri"/>
      <family val="2"/>
    </font>
    <font>
      <b/>
      <i/>
      <sz val="11"/>
      <color indexed="8"/>
      <name val="Calibri"/>
      <family val="2"/>
    </font>
    <font>
      <sz val="9"/>
      <color indexed="8"/>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2"/>
    </font>
    <font>
      <b/>
      <sz val="12"/>
      <color theme="1"/>
      <name val="Calibri"/>
      <family val="2"/>
    </font>
    <font>
      <b/>
      <sz val="14"/>
      <color theme="1"/>
      <name val="Calibri"/>
      <family val="2"/>
    </font>
    <font>
      <b/>
      <i/>
      <sz val="11"/>
      <color theme="1"/>
      <name val="Calibri"/>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5">
    <xf numFmtId="0" fontId="0" fillId="0" borderId="0" xfId="0" applyFont="1" applyAlignment="1">
      <alignment/>
    </xf>
    <xf numFmtId="0" fontId="39" fillId="0" borderId="10" xfId="0" applyFont="1" applyBorder="1" applyAlignment="1">
      <alignment vertical="center"/>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Fill="1" applyBorder="1" applyAlignment="1">
      <alignment horizontal="center" vertical="center" wrapText="1"/>
    </xf>
    <xf numFmtId="0" fontId="36" fillId="0" borderId="0" xfId="0" applyFont="1" applyBorder="1" applyAlignment="1">
      <alignment horizontal="center"/>
    </xf>
    <xf numFmtId="43" fontId="0" fillId="0" borderId="0" xfId="0" applyNumberFormat="1" applyAlignment="1">
      <alignment/>
    </xf>
    <xf numFmtId="4" fontId="39" fillId="0" borderId="0" xfId="0" applyNumberFormat="1" applyFont="1" applyBorder="1" applyAlignment="1">
      <alignment horizontal="right" vertical="center"/>
    </xf>
    <xf numFmtId="0" fontId="36" fillId="0" borderId="0" xfId="0" applyFont="1" applyFill="1" applyBorder="1" applyAlignment="1">
      <alignment vertical="center" wrapText="1"/>
    </xf>
    <xf numFmtId="0" fontId="36" fillId="0" borderId="0" xfId="0" applyFont="1" applyFill="1" applyBorder="1" applyAlignment="1">
      <alignment horizontal="center" vertical="center" wrapText="1"/>
    </xf>
    <xf numFmtId="4" fontId="0" fillId="0" borderId="0" xfId="0" applyNumberFormat="1" applyBorder="1" applyAlignment="1">
      <alignment/>
    </xf>
    <xf numFmtId="4" fontId="30" fillId="0" borderId="0" xfId="0" applyNumberFormat="1" applyFont="1" applyBorder="1" applyAlignment="1">
      <alignment/>
    </xf>
    <xf numFmtId="0" fontId="0" fillId="0" borderId="0" xfId="0" applyBorder="1" applyAlignment="1">
      <alignment/>
    </xf>
    <xf numFmtId="0" fontId="40" fillId="0" borderId="0" xfId="0" applyFont="1" applyBorder="1" applyAlignment="1">
      <alignment/>
    </xf>
    <xf numFmtId="0" fontId="39" fillId="0" borderId="10" xfId="0" applyFont="1" applyBorder="1" applyAlignment="1">
      <alignment horizontal="right" vertical="center"/>
    </xf>
    <xf numFmtId="10" fontId="0" fillId="33" borderId="10" xfId="48" applyNumberFormat="1" applyFont="1" applyFill="1" applyBorder="1" applyAlignment="1">
      <alignment/>
    </xf>
    <xf numFmtId="10" fontId="39" fillId="33" borderId="10" xfId="48" applyNumberFormat="1" applyFont="1" applyFill="1" applyBorder="1" applyAlignment="1">
      <alignment horizontal="right" vertical="center"/>
    </xf>
    <xf numFmtId="164" fontId="0" fillId="33" borderId="10" xfId="43" applyNumberFormat="1" applyFont="1" applyFill="1" applyBorder="1" applyAlignment="1">
      <alignment/>
    </xf>
    <xf numFmtId="164" fontId="0" fillId="33" borderId="10" xfId="0" applyNumberFormat="1" applyFont="1" applyFill="1" applyBorder="1" applyAlignment="1">
      <alignment/>
    </xf>
    <xf numFmtId="164" fontId="0" fillId="33" borderId="10" xfId="43" applyNumberFormat="1" applyFont="1" applyFill="1" applyBorder="1" applyAlignment="1">
      <alignment/>
    </xf>
    <xf numFmtId="164" fontId="39" fillId="33" borderId="10" xfId="0" applyNumberFormat="1" applyFont="1" applyFill="1" applyBorder="1" applyAlignment="1">
      <alignment horizontal="right" vertical="center"/>
    </xf>
    <xf numFmtId="164" fontId="0" fillId="0" borderId="0" xfId="0" applyNumberFormat="1" applyAlignment="1">
      <alignment/>
    </xf>
    <xf numFmtId="164" fontId="8" fillId="33" borderId="10" xfId="43" applyNumberFormat="1" applyFont="1" applyFill="1" applyBorder="1" applyAlignment="1">
      <alignment/>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40" fillId="0" borderId="13" xfId="0" applyFont="1" applyBorder="1" applyAlignment="1">
      <alignment horizontal="center" wrapText="1"/>
    </xf>
    <xf numFmtId="0" fontId="40" fillId="0" borderId="0" xfId="0" applyFont="1" applyBorder="1" applyAlignment="1">
      <alignment horizontal="center" wrapText="1"/>
    </xf>
    <xf numFmtId="0" fontId="40" fillId="0" borderId="14" xfId="0" applyFont="1" applyBorder="1" applyAlignment="1">
      <alignment horizontal="center" wrapText="1"/>
    </xf>
    <xf numFmtId="0" fontId="41" fillId="0" borderId="15" xfId="0" applyFont="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42" fillId="0" borderId="18" xfId="0" applyFont="1" applyBorder="1" applyAlignment="1">
      <alignment horizontal="center"/>
    </xf>
    <xf numFmtId="0" fontId="42" fillId="0" borderId="19" xfId="0" applyFont="1" applyBorder="1" applyAlignment="1">
      <alignment horizontal="center"/>
    </xf>
    <xf numFmtId="0" fontId="42" fillId="0" borderId="20" xfId="0" applyFont="1" applyBorder="1" applyAlignment="1">
      <alignment horizontal="center"/>
    </xf>
    <xf numFmtId="0" fontId="43" fillId="0" borderId="10"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A2" sqref="A2:J2"/>
    </sheetView>
  </sheetViews>
  <sheetFormatPr defaultColWidth="9.140625" defaultRowHeight="15"/>
  <cols>
    <col min="1" max="1" width="16.7109375" style="0" customWidth="1"/>
    <col min="2" max="2" width="15.7109375" style="0" customWidth="1"/>
    <col min="3" max="4" width="17.28125" style="0" customWidth="1"/>
    <col min="5" max="5" width="17.00390625" style="0" customWidth="1"/>
    <col min="6" max="6" width="16.8515625" style="0" bestFit="1" customWidth="1"/>
    <col min="7" max="8" width="17.8515625" style="0" customWidth="1"/>
    <col min="9" max="9" width="19.57421875" style="0" customWidth="1"/>
    <col min="10" max="10" width="20.28125" style="0" customWidth="1"/>
    <col min="11" max="11" width="17.140625" style="0" customWidth="1"/>
    <col min="12" max="12" width="18.8515625" style="0" customWidth="1"/>
    <col min="13" max="13" width="16.00390625" style="0" customWidth="1"/>
    <col min="14" max="14" width="20.421875" style="0" customWidth="1"/>
  </cols>
  <sheetData>
    <row r="1" spans="1:10" ht="18">
      <c r="A1" s="28" t="s">
        <v>26</v>
      </c>
      <c r="B1" s="29"/>
      <c r="C1" s="29"/>
      <c r="D1" s="29"/>
      <c r="E1" s="29"/>
      <c r="F1" s="29"/>
      <c r="G1" s="29"/>
      <c r="H1" s="29"/>
      <c r="I1" s="29"/>
      <c r="J1" s="30"/>
    </row>
    <row r="2" spans="1:13" ht="35.25" customHeight="1">
      <c r="A2" s="25" t="s">
        <v>40</v>
      </c>
      <c r="B2" s="26"/>
      <c r="C2" s="26"/>
      <c r="D2" s="26"/>
      <c r="E2" s="26"/>
      <c r="F2" s="26"/>
      <c r="G2" s="26"/>
      <c r="H2" s="26"/>
      <c r="I2" s="26"/>
      <c r="J2" s="27"/>
      <c r="K2" s="13"/>
      <c r="L2" s="13"/>
      <c r="M2" s="13"/>
    </row>
    <row r="3" spans="1:13" ht="14.25">
      <c r="A3" s="31" t="s">
        <v>33</v>
      </c>
      <c r="B3" s="32"/>
      <c r="C3" s="32"/>
      <c r="D3" s="32"/>
      <c r="E3" s="32"/>
      <c r="F3" s="32"/>
      <c r="G3" s="32"/>
      <c r="H3" s="32"/>
      <c r="I3" s="32"/>
      <c r="J3" s="33"/>
      <c r="K3" s="5"/>
      <c r="L3" s="5"/>
      <c r="M3" s="5"/>
    </row>
    <row r="4" spans="1:13" ht="75">
      <c r="A4" s="23" t="s">
        <v>28</v>
      </c>
      <c r="B4" s="2" t="s">
        <v>20</v>
      </c>
      <c r="C4" s="2" t="s">
        <v>27</v>
      </c>
      <c r="D4" s="2" t="s">
        <v>35</v>
      </c>
      <c r="E4" s="2" t="s">
        <v>36</v>
      </c>
      <c r="F4" s="2" t="s">
        <v>32</v>
      </c>
      <c r="G4" s="2" t="s">
        <v>29</v>
      </c>
      <c r="H4" s="2" t="s">
        <v>30</v>
      </c>
      <c r="I4" s="2" t="s">
        <v>31</v>
      </c>
      <c r="J4" s="4" t="s">
        <v>39</v>
      </c>
      <c r="K4" s="8"/>
      <c r="L4" s="12"/>
      <c r="M4" s="12"/>
    </row>
    <row r="5" spans="1:11" ht="15">
      <c r="A5" s="24"/>
      <c r="B5" s="2" t="s">
        <v>16</v>
      </c>
      <c r="C5" s="2" t="s">
        <v>17</v>
      </c>
      <c r="D5" s="2" t="s">
        <v>18</v>
      </c>
      <c r="E5" s="2" t="s">
        <v>19</v>
      </c>
      <c r="F5" s="2" t="s">
        <v>21</v>
      </c>
      <c r="G5" s="3" t="s">
        <v>22</v>
      </c>
      <c r="H5" s="2" t="s">
        <v>23</v>
      </c>
      <c r="I5" s="2" t="s">
        <v>24</v>
      </c>
      <c r="J5" s="4" t="s">
        <v>25</v>
      </c>
      <c r="K5" s="9"/>
    </row>
    <row r="6" spans="1:11" ht="14.25" customHeight="1">
      <c r="A6" s="1" t="s">
        <v>0</v>
      </c>
      <c r="B6" s="15">
        <v>0.029157558275883625</v>
      </c>
      <c r="C6" s="17">
        <v>10819561.856172323</v>
      </c>
      <c r="D6" s="17">
        <f>+$D$21*B6</f>
        <v>29157558.275883626</v>
      </c>
      <c r="E6" s="17">
        <f>+$E$21*B6</f>
        <v>30615436.189677805</v>
      </c>
      <c r="F6" s="17">
        <f>SUM(C6:E6)</f>
        <v>70592556.32173376</v>
      </c>
      <c r="G6" s="18">
        <f>821.95*1000000</f>
        <v>821950000</v>
      </c>
      <c r="H6" s="17">
        <v>208956000</v>
      </c>
      <c r="I6" s="18">
        <f>G6-H6</f>
        <v>612994000</v>
      </c>
      <c r="J6" s="19">
        <f>I6-F6</f>
        <v>542401443.6782663</v>
      </c>
      <c r="K6" s="10"/>
    </row>
    <row r="7" spans="1:11" ht="14.25" customHeight="1">
      <c r="A7" s="1" t="s">
        <v>1</v>
      </c>
      <c r="B7" s="15">
        <v>0.01959115477299346</v>
      </c>
      <c r="C7" s="17">
        <v>7269734.622311227</v>
      </c>
      <c r="D7" s="17">
        <f aca="true" t="shared" si="0" ref="D7:D20">+$D$21*B7</f>
        <v>19591154.77299346</v>
      </c>
      <c r="E7" s="17">
        <f aca="true" t="shared" si="1" ref="E7:E20">+$E$21*B7</f>
        <v>20570712.511643134</v>
      </c>
      <c r="F7" s="17">
        <f aca="true" t="shared" si="2" ref="F7:F20">SUM(C7:E7)</f>
        <v>47431601.90694782</v>
      </c>
      <c r="G7" s="18">
        <f>989.51362918*1000000</f>
        <v>989513629.18</v>
      </c>
      <c r="H7" s="17">
        <v>61517680</v>
      </c>
      <c r="I7" s="18">
        <f aca="true" t="shared" si="3" ref="I7:I20">G7-H7</f>
        <v>927995949.18</v>
      </c>
      <c r="J7" s="19">
        <f aca="true" t="shared" si="4" ref="J7:J20">I7-F7</f>
        <v>880564347.2730521</v>
      </c>
      <c r="K7" s="10"/>
    </row>
    <row r="8" spans="1:11" ht="14.25" customHeight="1">
      <c r="A8" s="1" t="s">
        <v>2</v>
      </c>
      <c r="B8" s="15">
        <v>0.048502218961823225</v>
      </c>
      <c r="C8" s="17">
        <v>17997829.353670638</v>
      </c>
      <c r="D8" s="17">
        <f t="shared" si="0"/>
        <v>48502218.961823225</v>
      </c>
      <c r="E8" s="17">
        <f t="shared" si="1"/>
        <v>50927329.90991439</v>
      </c>
      <c r="F8" s="17">
        <f t="shared" si="2"/>
        <v>117427378.22540826</v>
      </c>
      <c r="G8" s="18">
        <f>1912.29912224*1000000</f>
        <v>1912299122.24</v>
      </c>
      <c r="H8" s="17">
        <v>96401683.67</v>
      </c>
      <c r="I8" s="18">
        <v>1815897438</v>
      </c>
      <c r="J8" s="19">
        <f t="shared" si="4"/>
        <v>1698470059.7745917</v>
      </c>
      <c r="K8" s="10"/>
    </row>
    <row r="9" spans="1:11" ht="14.25" customHeight="1">
      <c r="A9" s="1" t="s">
        <v>3</v>
      </c>
      <c r="B9" s="15">
        <v>0.11216642304751687</v>
      </c>
      <c r="C9" s="17">
        <v>41621851.21488617</v>
      </c>
      <c r="D9" s="17">
        <f t="shared" si="0"/>
        <v>112166423.04751687</v>
      </c>
      <c r="E9" s="17">
        <f t="shared" si="1"/>
        <v>117774744.19989271</v>
      </c>
      <c r="F9" s="17">
        <f t="shared" si="2"/>
        <v>271563018.4622958</v>
      </c>
      <c r="G9" s="18">
        <f>4286.29*1000000</f>
        <v>4286290000</v>
      </c>
      <c r="H9" s="17">
        <v>894272880</v>
      </c>
      <c r="I9" s="18">
        <f t="shared" si="3"/>
        <v>3392017120</v>
      </c>
      <c r="J9" s="19">
        <f t="shared" si="4"/>
        <v>3120454101.5377045</v>
      </c>
      <c r="K9" s="10"/>
    </row>
    <row r="10" spans="1:11" ht="14.25" customHeight="1">
      <c r="A10" s="1" t="s">
        <v>4</v>
      </c>
      <c r="B10" s="15">
        <v>0.08303593646297255</v>
      </c>
      <c r="C10" s="17">
        <v>30812334.91</v>
      </c>
      <c r="D10" s="17">
        <f t="shared" si="0"/>
        <v>83035936.46297255</v>
      </c>
      <c r="E10" s="17">
        <f t="shared" si="1"/>
        <v>87187733.28612117</v>
      </c>
      <c r="F10" s="17">
        <f t="shared" si="2"/>
        <v>201036004.65909374</v>
      </c>
      <c r="G10" s="18">
        <f>241.279*1000000</f>
        <v>241279000</v>
      </c>
      <c r="H10" s="17">
        <v>38604640</v>
      </c>
      <c r="I10" s="18">
        <f t="shared" si="3"/>
        <v>202674360</v>
      </c>
      <c r="J10" s="19">
        <f t="shared" si="4"/>
        <v>1638355.3409062624</v>
      </c>
      <c r="K10" s="11"/>
    </row>
    <row r="11" spans="1:11" ht="14.25" customHeight="1">
      <c r="A11" s="1" t="s">
        <v>5</v>
      </c>
      <c r="B11" s="15">
        <v>0.1276211351134746</v>
      </c>
      <c r="C11" s="17">
        <v>47356666</v>
      </c>
      <c r="D11" s="17">
        <f t="shared" si="0"/>
        <v>127621135.1134746</v>
      </c>
      <c r="E11" s="17">
        <f t="shared" si="1"/>
        <v>134002191.86914831</v>
      </c>
      <c r="F11" s="17">
        <f t="shared" si="2"/>
        <v>308979992.9826229</v>
      </c>
      <c r="G11" s="17">
        <v>796782000</v>
      </c>
      <c r="H11" s="17">
        <v>796782000</v>
      </c>
      <c r="I11" s="18">
        <f t="shared" si="3"/>
        <v>0</v>
      </c>
      <c r="J11" s="22">
        <f t="shared" si="4"/>
        <v>-308979992.9826229</v>
      </c>
      <c r="K11" s="11"/>
    </row>
    <row r="12" spans="1:11" ht="14.25" customHeight="1">
      <c r="A12" s="1" t="s">
        <v>6</v>
      </c>
      <c r="B12" s="15">
        <v>0.031035084499750717</v>
      </c>
      <c r="C12" s="17">
        <v>11516259.807472225</v>
      </c>
      <c r="D12" s="17">
        <f t="shared" si="0"/>
        <v>31035084.49975072</v>
      </c>
      <c r="E12" s="17">
        <f t="shared" si="1"/>
        <v>32586838.724738255</v>
      </c>
      <c r="F12" s="17">
        <f t="shared" si="2"/>
        <v>75138183.0319612</v>
      </c>
      <c r="G12" s="18">
        <f>288.507*1000000</f>
        <v>288507000</v>
      </c>
      <c r="H12" s="17">
        <v>46161120</v>
      </c>
      <c r="I12" s="18">
        <f t="shared" si="3"/>
        <v>242345880</v>
      </c>
      <c r="J12" s="19">
        <f t="shared" si="4"/>
        <v>167207696.9680388</v>
      </c>
      <c r="K12" s="10"/>
    </row>
    <row r="13" spans="1:11" ht="14.25" customHeight="1">
      <c r="A13" s="1" t="s">
        <v>7</v>
      </c>
      <c r="B13" s="15">
        <v>0.17719128153002106</v>
      </c>
      <c r="C13" s="17">
        <v>65750774.21603499</v>
      </c>
      <c r="D13" s="17">
        <f t="shared" si="0"/>
        <v>177191281.53002107</v>
      </c>
      <c r="E13" s="17">
        <f t="shared" si="1"/>
        <v>186050845.6065221</v>
      </c>
      <c r="F13" s="17">
        <f t="shared" si="2"/>
        <v>428992901.35257816</v>
      </c>
      <c r="G13" s="18">
        <f>714.018*1000000</f>
        <v>714018000</v>
      </c>
      <c r="H13" s="17">
        <v>285607200</v>
      </c>
      <c r="I13" s="18">
        <f t="shared" si="3"/>
        <v>428410800</v>
      </c>
      <c r="J13" s="22">
        <f t="shared" si="4"/>
        <v>-582101.3525781631</v>
      </c>
      <c r="K13" s="11"/>
    </row>
    <row r="14" spans="1:11" ht="14.25" customHeight="1">
      <c r="A14" s="1" t="s">
        <v>8</v>
      </c>
      <c r="B14" s="15">
        <v>0.03124879689899336</v>
      </c>
      <c r="C14" s="17">
        <v>11595562</v>
      </c>
      <c r="D14" s="17">
        <f t="shared" si="0"/>
        <v>31248796.89899336</v>
      </c>
      <c r="E14" s="17">
        <f t="shared" si="1"/>
        <v>32811236.74394303</v>
      </c>
      <c r="F14" s="17">
        <f t="shared" si="2"/>
        <v>75655595.64293638</v>
      </c>
      <c r="G14" s="18">
        <f>202.937*1000000</f>
        <v>202937000</v>
      </c>
      <c r="H14" s="17">
        <v>32469920</v>
      </c>
      <c r="I14" s="18">
        <f t="shared" si="3"/>
        <v>170467080</v>
      </c>
      <c r="J14" s="19">
        <f t="shared" si="4"/>
        <v>94811484.35706362</v>
      </c>
      <c r="K14" s="10"/>
    </row>
    <row r="15" spans="1:11" ht="14.25" customHeight="1">
      <c r="A15" s="1" t="s">
        <v>9</v>
      </c>
      <c r="B15" s="15">
        <v>0.010244228115940618</v>
      </c>
      <c r="C15" s="17">
        <v>3801349.1637547007</v>
      </c>
      <c r="D15" s="17">
        <f t="shared" si="0"/>
        <v>10244228.115940617</v>
      </c>
      <c r="E15" s="17">
        <f t="shared" si="1"/>
        <v>10756439.521737648</v>
      </c>
      <c r="F15" s="17">
        <f t="shared" si="2"/>
        <v>24802016.801432967</v>
      </c>
      <c r="G15" s="18">
        <f>1004.13949174*1000000</f>
        <v>1004139491.74</v>
      </c>
      <c r="H15" s="17">
        <v>32566720</v>
      </c>
      <c r="I15" s="18">
        <f t="shared" si="3"/>
        <v>971572771.74</v>
      </c>
      <c r="J15" s="19">
        <f t="shared" si="4"/>
        <v>946770754.938567</v>
      </c>
      <c r="K15" s="10"/>
    </row>
    <row r="16" spans="1:11" ht="14.25" customHeight="1">
      <c r="A16" s="1" t="s">
        <v>10</v>
      </c>
      <c r="B16" s="15">
        <v>0.0872761646346433</v>
      </c>
      <c r="C16" s="17">
        <v>32385766.081621103</v>
      </c>
      <c r="D16" s="17">
        <f t="shared" si="0"/>
        <v>87276164.6346433</v>
      </c>
      <c r="E16" s="17">
        <f t="shared" si="1"/>
        <v>91639972.86637546</v>
      </c>
      <c r="F16" s="17">
        <f t="shared" si="2"/>
        <v>211301903.58263987</v>
      </c>
      <c r="G16" s="18">
        <f>750.022*1000000</f>
        <v>750022000</v>
      </c>
      <c r="H16" s="17">
        <v>120003520</v>
      </c>
      <c r="I16" s="18">
        <f t="shared" si="3"/>
        <v>630018480</v>
      </c>
      <c r="J16" s="19">
        <f t="shared" si="4"/>
        <v>418716576.4173601</v>
      </c>
      <c r="K16" s="10"/>
    </row>
    <row r="17" spans="1:11" ht="14.25" customHeight="1">
      <c r="A17" s="1" t="s">
        <v>11</v>
      </c>
      <c r="B17" s="15">
        <v>0.08060820205818237</v>
      </c>
      <c r="C17" s="17">
        <v>29911469.953391038</v>
      </c>
      <c r="D17" s="17">
        <f t="shared" si="0"/>
        <v>80608202.05818236</v>
      </c>
      <c r="E17" s="17">
        <f t="shared" si="1"/>
        <v>84638612.16109148</v>
      </c>
      <c r="F17" s="17">
        <f t="shared" si="2"/>
        <v>195158284.17266488</v>
      </c>
      <c r="G17" s="17">
        <f>3216.65329035*1000000</f>
        <v>3216653290.35</v>
      </c>
      <c r="H17" s="17">
        <v>223564640</v>
      </c>
      <c r="I17" s="18">
        <f t="shared" si="3"/>
        <v>2993088650.35</v>
      </c>
      <c r="J17" s="19">
        <f t="shared" si="4"/>
        <v>2797930366.177335</v>
      </c>
      <c r="K17" s="10"/>
    </row>
    <row r="18" spans="1:11" ht="14.25" customHeight="1">
      <c r="A18" s="1" t="s">
        <v>12</v>
      </c>
      <c r="B18" s="15">
        <v>0.07467027463926997</v>
      </c>
      <c r="C18" s="17">
        <v>27708069.64124891</v>
      </c>
      <c r="D18" s="17">
        <f t="shared" si="0"/>
        <v>74670274.63926996</v>
      </c>
      <c r="E18" s="17">
        <f t="shared" si="1"/>
        <v>78403788.37123346</v>
      </c>
      <c r="F18" s="17">
        <f t="shared" si="2"/>
        <v>180782132.65175235</v>
      </c>
      <c r="G18" s="18">
        <f>638.735*1000000</f>
        <v>638735000</v>
      </c>
      <c r="H18" s="17">
        <v>102197600</v>
      </c>
      <c r="I18" s="18">
        <f t="shared" si="3"/>
        <v>536537400</v>
      </c>
      <c r="J18" s="19">
        <f t="shared" si="4"/>
        <v>355755267.34824765</v>
      </c>
      <c r="K18" s="10"/>
    </row>
    <row r="19" spans="1:11" ht="14.25" customHeight="1">
      <c r="A19" s="1" t="s">
        <v>13</v>
      </c>
      <c r="B19" s="15">
        <v>0.02155012877969619</v>
      </c>
      <c r="C19" s="17">
        <v>7996655.588724406</v>
      </c>
      <c r="D19" s="17">
        <f t="shared" si="0"/>
        <v>21550128.779696193</v>
      </c>
      <c r="E19" s="17">
        <f t="shared" si="1"/>
        <v>22627635.218681</v>
      </c>
      <c r="F19" s="17">
        <f t="shared" si="2"/>
        <v>52174419.5871016</v>
      </c>
      <c r="G19" s="18">
        <f>213.692*1000000</f>
        <v>213692000</v>
      </c>
      <c r="H19" s="17">
        <v>34190720</v>
      </c>
      <c r="I19" s="18">
        <f t="shared" si="3"/>
        <v>179501280</v>
      </c>
      <c r="J19" s="19">
        <f t="shared" si="4"/>
        <v>127326860.41289839</v>
      </c>
      <c r="K19" s="10"/>
    </row>
    <row r="20" spans="1:11" ht="14.25" customHeight="1">
      <c r="A20" s="1" t="s">
        <v>14</v>
      </c>
      <c r="B20" s="15">
        <v>0.06610141220883817</v>
      </c>
      <c r="C20" s="17">
        <v>24528402.255322084</v>
      </c>
      <c r="D20" s="17">
        <f t="shared" si="0"/>
        <v>66101412.208838165</v>
      </c>
      <c r="E20" s="17">
        <f t="shared" si="1"/>
        <v>69406482.81928007</v>
      </c>
      <c r="F20" s="17">
        <f t="shared" si="2"/>
        <v>160036297.28344032</v>
      </c>
      <c r="G20" s="18">
        <f>513.419*1000000</f>
        <v>513419000</v>
      </c>
      <c r="H20" s="17">
        <v>41073520</v>
      </c>
      <c r="I20" s="18">
        <f t="shared" si="3"/>
        <v>472345480</v>
      </c>
      <c r="J20" s="19">
        <f t="shared" si="4"/>
        <v>312309182.71655965</v>
      </c>
      <c r="K20" s="10"/>
    </row>
    <row r="21" spans="1:11" ht="23.25" customHeight="1">
      <c r="A21" s="14" t="s">
        <v>15</v>
      </c>
      <c r="B21" s="16">
        <f>SUM(B6:B20)</f>
        <v>1.0000000000000002</v>
      </c>
      <c r="C21" s="20">
        <f>SUM(C6:C20)</f>
        <v>371072286.66460985</v>
      </c>
      <c r="D21" s="20">
        <v>1000000000</v>
      </c>
      <c r="E21" s="20">
        <v>1050000000</v>
      </c>
      <c r="F21" s="20">
        <f>SUM(F6:F20)</f>
        <v>2421072286.66461</v>
      </c>
      <c r="G21" s="20">
        <v>16590236533</v>
      </c>
      <c r="H21" s="20">
        <f>SUM(H6:H20)</f>
        <v>3014369843.67</v>
      </c>
      <c r="I21" s="20">
        <f>SUM(I6:I20)</f>
        <v>13575866689.27</v>
      </c>
      <c r="J21" s="20">
        <v>11154794402</v>
      </c>
      <c r="K21" s="7"/>
    </row>
    <row r="22" spans="1:11" ht="26.25" customHeight="1">
      <c r="A22" s="34" t="s">
        <v>34</v>
      </c>
      <c r="B22" s="34"/>
      <c r="C22" s="34"/>
      <c r="D22" s="34"/>
      <c r="E22" s="34"/>
      <c r="F22" s="34"/>
      <c r="G22" s="34"/>
      <c r="H22" s="34"/>
      <c r="I22" s="34"/>
      <c r="J22" s="34"/>
      <c r="K22" s="7"/>
    </row>
    <row r="23" spans="1:13" ht="30" customHeight="1">
      <c r="A23" s="34" t="s">
        <v>37</v>
      </c>
      <c r="B23" s="34"/>
      <c r="C23" s="34"/>
      <c r="D23" s="34"/>
      <c r="E23" s="34"/>
      <c r="F23" s="34"/>
      <c r="G23" s="34"/>
      <c r="H23" s="34"/>
      <c r="I23" s="34"/>
      <c r="J23" s="34"/>
      <c r="K23" s="7"/>
      <c r="L23" s="7"/>
      <c r="M23" s="7"/>
    </row>
    <row r="24" spans="1:10" ht="32.25" customHeight="1">
      <c r="A24" s="34" t="s">
        <v>38</v>
      </c>
      <c r="B24" s="34"/>
      <c r="C24" s="34"/>
      <c r="D24" s="34"/>
      <c r="E24" s="34"/>
      <c r="F24" s="34"/>
      <c r="G24" s="34"/>
      <c r="H24" s="34"/>
      <c r="I24" s="34"/>
      <c r="J24" s="34"/>
    </row>
    <row r="26" spans="3:8" ht="15">
      <c r="C26" s="21"/>
      <c r="D26" s="21"/>
      <c r="H26" s="21"/>
    </row>
    <row r="28" ht="15">
      <c r="G28" s="6"/>
    </row>
    <row r="29" ht="15">
      <c r="D29" s="6"/>
    </row>
  </sheetData>
  <sheetProtection/>
  <mergeCells count="7">
    <mergeCell ref="A4:A5"/>
    <mergeCell ref="A2:J2"/>
    <mergeCell ref="A1:J1"/>
    <mergeCell ref="A3:J3"/>
    <mergeCell ref="A24:J24"/>
    <mergeCell ref="A23:J23"/>
    <mergeCell ref="A22:J22"/>
  </mergeCells>
  <printOptions horizontalCentered="1"/>
  <pageMargins left="0.11811023622047245" right="0.1968503937007874" top="0.15748031496062992" bottom="0.15748031496062992"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Corbo Angela</dc:creator>
  <cp:keywords/>
  <dc:description/>
  <cp:lastModifiedBy>Banfi Stefania</cp:lastModifiedBy>
  <cp:lastPrinted>2013-04-08T12:24:33Z</cp:lastPrinted>
  <dcterms:created xsi:type="dcterms:W3CDTF">2012-11-26T12:30:33Z</dcterms:created>
  <dcterms:modified xsi:type="dcterms:W3CDTF">2013-04-26T10:25:25Z</dcterms:modified>
  <cp:category/>
  <cp:version/>
  <cp:contentType/>
  <cp:contentStatus/>
</cp:coreProperties>
</file>