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1"/>
  </bookViews>
  <sheets>
    <sheet name="risultati Ob 2" sheetId="1" r:id="rId1"/>
    <sheet name="risultati Ob 5b" sheetId="2" r:id="rId2"/>
  </sheets>
  <externalReferences>
    <externalReference r:id="rId5"/>
  </externalReferences>
  <definedNames>
    <definedName name="_xlnm.Print_Area" localSheetId="0">'risultati Ob 2'!$A$1:$H$33</definedName>
    <definedName name="_xlnm.Print_Area" localSheetId="1">'risultati Ob 5b'!$A$1:$O$36</definedName>
  </definedNames>
  <calcPr fullCalcOnLoad="1"/>
</workbook>
</file>

<file path=xl/sharedStrings.xml><?xml version="1.0" encoding="utf-8"?>
<sst xmlns="http://schemas.openxmlformats.org/spreadsheetml/2006/main" count="72" uniqueCount="58">
  <si>
    <t>All. 1</t>
  </si>
  <si>
    <t>Tab. Ob. 2</t>
  </si>
  <si>
    <t>Situazione al 31 dicembre 1998</t>
  </si>
  <si>
    <t>Importi in Milioni di Euro</t>
  </si>
  <si>
    <t>COSTO</t>
  </si>
  <si>
    <t xml:space="preserve"> imp.= 50% e pag. = 15% </t>
  </si>
  <si>
    <t xml:space="preserve">REGIONE </t>
  </si>
  <si>
    <t>TOTALE</t>
  </si>
  <si>
    <t>IMPEGNI</t>
  </si>
  <si>
    <t>PAGAMENTI</t>
  </si>
  <si>
    <t>Reintegro risorse</t>
  </si>
  <si>
    <t>31.12.98</t>
  </si>
  <si>
    <t>UE</t>
  </si>
  <si>
    <t>Stato</t>
  </si>
  <si>
    <t>totale</t>
  </si>
  <si>
    <t xml:space="preserve">Piemonte </t>
  </si>
  <si>
    <t>Liguria</t>
  </si>
  <si>
    <t>Lombardia</t>
  </si>
  <si>
    <t xml:space="preserve">Friuli - Venezia Giulia </t>
  </si>
  <si>
    <t>Veneto</t>
  </si>
  <si>
    <t>Emilia Romagna</t>
  </si>
  <si>
    <t>Toscana (*)</t>
  </si>
  <si>
    <t>Lazio</t>
  </si>
  <si>
    <t>TOTALI in Meuro</t>
  </si>
  <si>
    <t>Totali in miliardi</t>
  </si>
  <si>
    <t>(*) piano finanziario modificato nel Comitato di Sorveglianza</t>
  </si>
  <si>
    <t>TAB. Ob.5b</t>
  </si>
  <si>
    <t>All. 2</t>
  </si>
  <si>
    <t>DOCUP OB. 5b  1994/1999</t>
  </si>
  <si>
    <t>1° tipo</t>
  </si>
  <si>
    <t>2° tipo</t>
  </si>
  <si>
    <t>3° tipo</t>
  </si>
  <si>
    <t>imp. 80% + pag.&gt; 50%</t>
  </si>
  <si>
    <t>imp.80% + pag. &gt; 45%</t>
  </si>
  <si>
    <t>imp. 80% + pag.&gt; 40%</t>
  </si>
  <si>
    <t>reintegro al 100%</t>
  </si>
  <si>
    <t>reintegro al 75%</t>
  </si>
  <si>
    <t>reintegro al 50%</t>
  </si>
  <si>
    <t>Quota pubblica</t>
  </si>
  <si>
    <t>imp.31.12.98</t>
  </si>
  <si>
    <t>pag.31.12.98</t>
  </si>
  <si>
    <t>Totale</t>
  </si>
  <si>
    <t xml:space="preserve">P.A. Trento </t>
  </si>
  <si>
    <t>P.A. Bolzano (*)</t>
  </si>
  <si>
    <t>CdS del 30.4.98</t>
  </si>
  <si>
    <t>Piemonte</t>
  </si>
  <si>
    <t>50%</t>
  </si>
  <si>
    <t>Friuli - V. Giulia</t>
  </si>
  <si>
    <t xml:space="preserve">Veneto </t>
  </si>
  <si>
    <t xml:space="preserve">Emilia Romagna </t>
  </si>
  <si>
    <t xml:space="preserve">Toscana </t>
  </si>
  <si>
    <t>Totale Meuro</t>
  </si>
  <si>
    <t>Totale Miliardi</t>
  </si>
  <si>
    <t>totale reintegro al 100%</t>
  </si>
  <si>
    <t>totale reintegro al 75%</t>
  </si>
  <si>
    <t>totale reintegro al 50%</t>
  </si>
  <si>
    <t>totale risorse per ob.5b</t>
  </si>
  <si>
    <t>in miliardi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</si>
</sst>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#,##0.0"/>
    <numFmt numFmtId="166" formatCode="0.0%"/>
    <numFmt numFmtId="167" formatCode="#,##0.0000"/>
    <numFmt numFmtId="168" formatCode="#,##0.00000"/>
    <numFmt numFmtId="169" formatCode="#,##0.000000"/>
    <numFmt numFmtId="170" formatCode="0.000"/>
    <numFmt numFmtId="171" formatCode="&quot;L.&quot;\ #,##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name val="Roman"/>
      <family val="1"/>
    </font>
    <font>
      <sz val="12"/>
      <name val="Arial"/>
      <family val="2"/>
    </font>
    <font>
      <sz val="12"/>
      <name val="Roman"/>
      <family val="1"/>
    </font>
    <font>
      <b/>
      <sz val="14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1" fillId="0" borderId="10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64" fontId="1" fillId="0" borderId="14" xfId="0" applyNumberFormat="1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4" fontId="1" fillId="2" borderId="11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41" fontId="1" fillId="0" borderId="10" xfId="16" applyFont="1" applyFill="1" applyBorder="1" applyAlignment="1">
      <alignment/>
    </xf>
    <xf numFmtId="164" fontId="1" fillId="0" borderId="18" xfId="16" applyNumberFormat="1" applyFont="1" applyFill="1" applyBorder="1" applyAlignment="1">
      <alignment/>
    </xf>
    <xf numFmtId="164" fontId="0" fillId="0" borderId="0" xfId="16" applyNumberFormat="1" applyFont="1" applyBorder="1" applyAlignment="1">
      <alignment/>
    </xf>
    <xf numFmtId="10" fontId="10" fillId="2" borderId="19" xfId="16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0" xfId="16" applyNumberFormat="1" applyFont="1" applyFill="1" applyBorder="1" applyAlignment="1">
      <alignment horizontal="left"/>
    </xf>
    <xf numFmtId="164" fontId="2" fillId="0" borderId="18" xfId="16" applyNumberFormat="1" applyFont="1" applyFill="1" applyBorder="1" applyAlignment="1">
      <alignment horizontal="left"/>
    </xf>
    <xf numFmtId="10" fontId="0" fillId="0" borderId="19" xfId="0" applyNumberFormat="1" applyFont="1" applyFill="1" applyBorder="1" applyAlignment="1">
      <alignment horizontal="center"/>
    </xf>
    <xf numFmtId="10" fontId="0" fillId="2" borderId="19" xfId="16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0" fillId="3" borderId="14" xfId="0" applyNumberFormat="1" applyFont="1" applyFill="1" applyBorder="1" applyAlignment="1">
      <alignment horizontal="center"/>
    </xf>
    <xf numFmtId="10" fontId="0" fillId="0" borderId="19" xfId="16" applyNumberFormat="1" applyFont="1" applyFill="1" applyBorder="1" applyAlignment="1">
      <alignment horizontal="center"/>
    </xf>
    <xf numFmtId="41" fontId="0" fillId="0" borderId="10" xfId="16" applyFont="1" applyFill="1" applyBorder="1" applyAlignment="1">
      <alignment/>
    </xf>
    <xf numFmtId="164" fontId="0" fillId="0" borderId="18" xfId="16" applyNumberFormat="1" applyFont="1" applyFill="1" applyBorder="1" applyAlignment="1">
      <alignment/>
    </xf>
    <xf numFmtId="41" fontId="2" fillId="0" borderId="10" xfId="16" applyFont="1" applyFill="1" applyBorder="1" applyAlignment="1">
      <alignment/>
    </xf>
    <xf numFmtId="10" fontId="1" fillId="0" borderId="19" xfId="16" applyNumberFormat="1" applyFont="1" applyFill="1" applyBorder="1" applyAlignment="1">
      <alignment horizontal="center"/>
    </xf>
    <xf numFmtId="10" fontId="1" fillId="0" borderId="19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1" fontId="1" fillId="0" borderId="20" xfId="16" applyFont="1" applyFill="1" applyBorder="1" applyAlignment="1">
      <alignment horizontal="center"/>
    </xf>
    <xf numFmtId="164" fontId="1" fillId="0" borderId="21" xfId="16" applyNumberFormat="1" applyFont="1" applyFill="1" applyBorder="1" applyAlignment="1">
      <alignment/>
    </xf>
    <xf numFmtId="164" fontId="0" fillId="0" borderId="22" xfId="16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22" xfId="16" applyNumberFormat="1" applyFont="1" applyFill="1" applyBorder="1" applyAlignment="1">
      <alignment horizontal="center"/>
    </xf>
    <xf numFmtId="164" fontId="0" fillId="0" borderId="3" xfId="16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4" fontId="1" fillId="0" borderId="24" xfId="16" applyNumberFormat="1" applyFont="1" applyFill="1" applyBorder="1" applyAlignment="1">
      <alignment horizontal="centerContinuous"/>
    </xf>
    <xf numFmtId="164" fontId="0" fillId="0" borderId="25" xfId="16" applyNumberFormat="1" applyFont="1" applyBorder="1" applyAlignment="1">
      <alignment/>
    </xf>
    <xf numFmtId="164" fontId="1" fillId="0" borderId="25" xfId="16" applyNumberFormat="1" applyFont="1" applyBorder="1" applyAlignment="1">
      <alignment/>
    </xf>
    <xf numFmtId="0" fontId="0" fillId="0" borderId="26" xfId="0" applyFont="1" applyBorder="1" applyAlignment="1">
      <alignment/>
    </xf>
    <xf numFmtId="164" fontId="6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0" xfId="16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1" xfId="0" applyFont="1" applyBorder="1" applyAlignment="1">
      <alignment horizontal="centerContinuous" vertical="center"/>
    </xf>
    <xf numFmtId="49" fontId="0" fillId="0" borderId="27" xfId="0" applyNumberFormat="1" applyBorder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1" fillId="0" borderId="28" xfId="0" applyFont="1" applyBorder="1" applyAlignment="1">
      <alignment horizontal="center"/>
    </xf>
    <xf numFmtId="49" fontId="11" fillId="0" borderId="28" xfId="0" applyNumberFormat="1" applyFont="1" applyBorder="1" applyAlignment="1">
      <alignment/>
    </xf>
    <xf numFmtId="0" fontId="9" fillId="0" borderId="0" xfId="0" applyFont="1" applyAlignment="1">
      <alignment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0" fontId="14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9" fontId="14" fillId="0" borderId="11" xfId="0" applyNumberFormat="1" applyFont="1" applyBorder="1" applyAlignment="1">
      <alignment horizontal="center"/>
    </xf>
    <xf numFmtId="41" fontId="13" fillId="0" borderId="30" xfId="16" applyFont="1" applyFill="1" applyBorder="1" applyAlignment="1">
      <alignment horizontal="left" vertical="center"/>
    </xf>
    <xf numFmtId="170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14" xfId="0" applyNumberFormat="1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170" fontId="13" fillId="3" borderId="14" xfId="0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11" fillId="0" borderId="14" xfId="0" applyNumberFormat="1" applyFont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4" xfId="0" applyFill="1" applyBorder="1" applyAlignment="1">
      <alignment/>
    </xf>
    <xf numFmtId="41" fontId="15" fillId="0" borderId="31" xfId="16" applyFont="1" applyFill="1" applyBorder="1" applyAlignment="1">
      <alignment vertical="center"/>
    </xf>
    <xf numFmtId="1" fontId="9" fillId="0" borderId="32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164" fontId="9" fillId="3" borderId="32" xfId="0" applyNumberFormat="1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9" fontId="9" fillId="0" borderId="32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49" fontId="0" fillId="3" borderId="32" xfId="0" applyNumberFormat="1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164" fontId="9" fillId="3" borderId="33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41" fontId="13" fillId="0" borderId="30" xfId="16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164" fontId="9" fillId="3" borderId="32" xfId="0" applyNumberFormat="1" applyFont="1" applyFill="1" applyBorder="1" applyAlignment="1">
      <alignment/>
    </xf>
    <xf numFmtId="164" fontId="9" fillId="3" borderId="33" xfId="0" applyNumberFormat="1" applyFont="1" applyFill="1" applyBorder="1" applyAlignment="1">
      <alignment/>
    </xf>
    <xf numFmtId="49" fontId="9" fillId="0" borderId="32" xfId="0" applyNumberFormat="1" applyFont="1" applyBorder="1" applyAlignment="1">
      <alignment horizontal="center"/>
    </xf>
    <xf numFmtId="170" fontId="0" fillId="0" borderId="32" xfId="0" applyNumberFormat="1" applyFont="1" applyBorder="1" applyAlignment="1">
      <alignment horizontal="center"/>
    </xf>
    <xf numFmtId="170" fontId="0" fillId="0" borderId="3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70" fontId="0" fillId="3" borderId="14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170" fontId="0" fillId="3" borderId="0" xfId="0" applyNumberFormat="1" applyFont="1" applyFill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9" fontId="9" fillId="3" borderId="3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3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41" fontId="15" fillId="0" borderId="34" xfId="16" applyFont="1" applyFill="1" applyBorder="1" applyAlignment="1">
      <alignment vertical="center"/>
    </xf>
    <xf numFmtId="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64" fontId="9" fillId="3" borderId="11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/>
    </xf>
    <xf numFmtId="164" fontId="9" fillId="3" borderId="12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170" fontId="0" fillId="0" borderId="11" xfId="0" applyNumberFormat="1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41" fontId="13" fillId="0" borderId="30" xfId="16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3" fillId="0" borderId="34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170" fontId="0" fillId="0" borderId="29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30" xfId="0" applyBorder="1" applyAlignment="1">
      <alignment/>
    </xf>
    <xf numFmtId="170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170" fontId="0" fillId="0" borderId="12" xfId="0" applyNumberForma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4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rospetti%20reintegro%20terremo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uaz Ob. 2 97.99 RGS"/>
      <sheetName val="PF Ob 2 "/>
      <sheetName val="Ob 2 - ipotesi"/>
      <sheetName val="Attuaz Ob. 5b 94.99 RGS"/>
      <sheetName val="PF Ob 5B"/>
      <sheetName val="Ob 5b - ipotesi"/>
    </sheetNames>
    <sheetDataSet>
      <sheetData sheetId="0">
        <row r="15">
          <cell r="D15">
            <v>0.5013481150113108</v>
          </cell>
          <cell r="G15">
            <v>0.16646350274603486</v>
          </cell>
        </row>
        <row r="17">
          <cell r="D17">
            <v>0.4565199420164423</v>
          </cell>
          <cell r="G17">
            <v>0.098387582945818</v>
          </cell>
        </row>
        <row r="19">
          <cell r="D19">
            <v>0.5071627232016326</v>
          </cell>
          <cell r="G19">
            <v>0.0670539425202653</v>
          </cell>
        </row>
        <row r="20">
          <cell r="A20" t="str">
            <v>C(98) 1637 del 10.7.98</v>
          </cell>
        </row>
        <row r="21">
          <cell r="D21">
            <v>0.08948267873204503</v>
          </cell>
          <cell r="G21">
            <v>0.0057326810033888455</v>
          </cell>
        </row>
        <row r="22">
          <cell r="A22" t="str">
            <v>C (99) 945 del 23.4.99</v>
          </cell>
        </row>
        <row r="23">
          <cell r="D23">
            <v>0.567</v>
          </cell>
          <cell r="G23">
            <v>0.07396146654200707</v>
          </cell>
        </row>
        <row r="24">
          <cell r="A24" t="str">
            <v>C (98) 4428 del 22.12.98</v>
          </cell>
        </row>
        <row r="25">
          <cell r="D25">
            <v>0.5285690584819577</v>
          </cell>
          <cell r="G25">
            <v>0.09283248347036865</v>
          </cell>
        </row>
        <row r="26">
          <cell r="A26" t="str">
            <v>C(98) 1637 del 10.7.98</v>
          </cell>
        </row>
        <row r="27">
          <cell r="D27">
            <v>0.6068864359496959</v>
          </cell>
          <cell r="G27">
            <v>0.21153633526800117</v>
          </cell>
        </row>
        <row r="28">
          <cell r="A28" t="str">
            <v>CdS del 18.11.98</v>
          </cell>
        </row>
        <row r="33">
          <cell r="D33">
            <v>0.19853676665299247</v>
          </cell>
          <cell r="G33">
            <v>0.03290516507100452</v>
          </cell>
        </row>
        <row r="34">
          <cell r="A34" t="str">
            <v>C(98) 3597 del 24.11.98</v>
          </cell>
        </row>
      </sheetData>
      <sheetData sheetId="1">
        <row r="10">
          <cell r="C10" t="str">
            <v>C(98) 4096 del 22.12.98</v>
          </cell>
        </row>
        <row r="11">
          <cell r="O11">
            <v>17.525000000000027</v>
          </cell>
        </row>
        <row r="13">
          <cell r="C13" t="str">
            <v>C(98) 3371  del  9.11.98</v>
          </cell>
        </row>
        <row r="29">
          <cell r="J29">
            <v>4.755000000000024</v>
          </cell>
          <cell r="O29">
            <v>9.346000000000007</v>
          </cell>
        </row>
      </sheetData>
      <sheetData sheetId="3">
        <row r="12">
          <cell r="K12">
            <v>41593.92</v>
          </cell>
          <cell r="M12">
            <v>0.9646543533285635</v>
          </cell>
          <cell r="O12">
            <v>0.48313207795754765</v>
          </cell>
        </row>
        <row r="14">
          <cell r="K14">
            <v>92272.944</v>
          </cell>
          <cell r="M14">
            <v>0.8292456562348329</v>
          </cell>
          <cell r="O14">
            <v>0.4659073194846801</v>
          </cell>
        </row>
        <row r="16">
          <cell r="K16">
            <v>169986.425</v>
          </cell>
          <cell r="M16">
            <v>0.8524138324575037</v>
          </cell>
          <cell r="O16">
            <v>0.4209504847225301</v>
          </cell>
        </row>
        <row r="18">
          <cell r="K18">
            <v>67623.819</v>
          </cell>
          <cell r="M18">
            <v>1.0150169720524065</v>
          </cell>
          <cell r="O18">
            <v>0.5015471249856503</v>
          </cell>
        </row>
        <row r="20">
          <cell r="K20">
            <v>88219.141</v>
          </cell>
          <cell r="M20">
            <v>0.9777639299389688</v>
          </cell>
          <cell r="O20">
            <v>0.44421974138242853</v>
          </cell>
        </row>
        <row r="22">
          <cell r="K22">
            <v>146096.63</v>
          </cell>
          <cell r="M22">
            <v>0.9756703286037467</v>
          </cell>
          <cell r="O22">
            <v>0.46646134821864127</v>
          </cell>
        </row>
        <row r="24">
          <cell r="K24">
            <v>315125.948</v>
          </cell>
          <cell r="M24">
            <v>0.8645145654587607</v>
          </cell>
          <cell r="O24">
            <v>0.4675285895530253</v>
          </cell>
        </row>
        <row r="26">
          <cell r="K26">
            <v>112890.668</v>
          </cell>
          <cell r="M26">
            <v>0.8849396834112099</v>
          </cell>
          <cell r="O26">
            <v>0.5578652524228132</v>
          </cell>
        </row>
        <row r="28">
          <cell r="K28">
            <v>310325.897</v>
          </cell>
          <cell r="M28">
            <v>0.9003799189856205</v>
          </cell>
          <cell r="O28">
            <v>0.5056508255255281</v>
          </cell>
        </row>
        <row r="34">
          <cell r="K34">
            <v>305344.446</v>
          </cell>
          <cell r="M34">
            <v>0.8512557716540224</v>
          </cell>
          <cell r="O34">
            <v>0.4019620681097963</v>
          </cell>
        </row>
      </sheetData>
      <sheetData sheetId="4">
        <row r="11">
          <cell r="K11">
            <v>0.2879999999999998</v>
          </cell>
          <cell r="P11">
            <v>3.5029999999999992</v>
          </cell>
        </row>
        <row r="14">
          <cell r="K14">
            <v>0.6109999999999998</v>
          </cell>
          <cell r="P14">
            <v>7.405000000000007</v>
          </cell>
        </row>
        <row r="17">
          <cell r="K17">
            <v>10.01100000000001</v>
          </cell>
          <cell r="P17">
            <v>12.662999999999998</v>
          </cell>
        </row>
        <row r="20">
          <cell r="K20">
            <v>6.248000000000001</v>
          </cell>
          <cell r="P20">
            <v>5.766999999999997</v>
          </cell>
        </row>
        <row r="23">
          <cell r="K23">
            <v>4.602</v>
          </cell>
          <cell r="P23">
            <v>7.979000000000001</v>
          </cell>
        </row>
        <row r="26">
          <cell r="K26">
            <v>25.593999999999994</v>
          </cell>
          <cell r="P26">
            <v>24.537000000000013</v>
          </cell>
        </row>
        <row r="29">
          <cell r="K29">
            <v>16.016000000000005</v>
          </cell>
          <cell r="P29">
            <v>9.036</v>
          </cell>
        </row>
        <row r="32">
          <cell r="K32">
            <v>6.533000000000001</v>
          </cell>
          <cell r="P32">
            <v>10.280000000000008</v>
          </cell>
        </row>
        <row r="35">
          <cell r="K35">
            <v>20.460000000000008</v>
          </cell>
          <cell r="P35">
            <v>21.754999999999967</v>
          </cell>
        </row>
        <row r="44">
          <cell r="K44">
            <v>22.894000000000005</v>
          </cell>
          <cell r="P44">
            <v>24.442000000000007</v>
          </cell>
        </row>
      </sheetData>
      <sheetData sheetId="5">
        <row r="7">
          <cell r="A7" t="str">
            <v>C(99) 900 del 14.4.99</v>
          </cell>
        </row>
        <row r="11">
          <cell r="A11" t="str">
            <v>C(99) 432 del 23.2.99</v>
          </cell>
        </row>
        <row r="13">
          <cell r="A13" t="str">
            <v>C (98) 3499 del 10.11.98</v>
          </cell>
        </row>
        <row r="15">
          <cell r="A15" t="str">
            <v>C (98) 3616 del 12.11.98</v>
          </cell>
        </row>
        <row r="17">
          <cell r="A17" t="str">
            <v>C (98) 3487 del 12.11.98</v>
          </cell>
        </row>
        <row r="19">
          <cell r="A19" t="str">
            <v>C(99) 433 del 23.2.99</v>
          </cell>
        </row>
        <row r="21">
          <cell r="A21" t="str">
            <v>CdS del 27.11.98</v>
          </cell>
        </row>
        <row r="23">
          <cell r="A23" t="str">
            <v>C(99) 1110 del 28.4.99</v>
          </cell>
        </row>
        <row r="29">
          <cell r="A29" t="str">
            <v>C(99) 261 del 2.2.99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L61"/>
  <sheetViews>
    <sheetView showGridLines="0" zoomScale="80" zoomScaleNormal="80" workbookViewId="0" topLeftCell="A1">
      <selection activeCell="A3" sqref="A3"/>
    </sheetView>
  </sheetViews>
  <sheetFormatPr defaultColWidth="9.140625" defaultRowHeight="12.75"/>
  <cols>
    <col min="1" max="1" width="23.8515625" style="0" customWidth="1"/>
    <col min="2" max="2" width="13.28125" style="0" customWidth="1"/>
    <col min="3" max="3" width="0.13671875" style="0" hidden="1" customWidth="1"/>
    <col min="4" max="4" width="10.00390625" style="0" customWidth="1"/>
    <col min="5" max="5" width="11.7109375" style="0" customWidth="1"/>
    <col min="6" max="6" width="9.7109375" style="1" customWidth="1"/>
    <col min="7" max="7" width="7.421875" style="0" customWidth="1"/>
    <col min="8" max="8" width="9.28125" style="0" customWidth="1"/>
  </cols>
  <sheetData>
    <row r="2" ht="13.5" thickBot="1"/>
    <row r="3" spans="1:8" s="4" customFormat="1" ht="16.5" thickBot="1">
      <c r="A3" s="201"/>
      <c r="B3" s="202"/>
      <c r="C3" s="203"/>
      <c r="D3" s="203"/>
      <c r="E3" s="204"/>
      <c r="F3" s="2"/>
      <c r="G3"/>
      <c r="H3" s="3" t="s">
        <v>0</v>
      </c>
    </row>
    <row r="4" spans="1:10" s="4" customFormat="1" ht="15.75">
      <c r="A4" s="84"/>
      <c r="B4" s="85"/>
      <c r="C4" s="2"/>
      <c r="D4" s="86"/>
      <c r="E4" s="86"/>
      <c r="F4"/>
      <c r="J4" s="5"/>
    </row>
    <row r="5" spans="1:8" s="7" customFormat="1" ht="16.5" customHeight="1">
      <c r="A5"/>
      <c r="B5" s="6"/>
      <c r="C5" s="6"/>
      <c r="F5"/>
      <c r="G5" s="8" t="s">
        <v>1</v>
      </c>
      <c r="H5" s="9"/>
    </row>
    <row r="6" spans="1:7" s="7" customFormat="1" ht="15.75" customHeight="1">
      <c r="A6" s="10" t="s">
        <v>2</v>
      </c>
      <c r="B6" s="6"/>
      <c r="C6" s="6"/>
      <c r="F6"/>
      <c r="G6"/>
    </row>
    <row r="7" spans="1:7" s="7" customFormat="1" ht="18" customHeight="1">
      <c r="A7"/>
      <c r="B7" s="6"/>
      <c r="C7" s="6"/>
      <c r="F7" s="11" t="s">
        <v>3</v>
      </c>
      <c r="G7"/>
    </row>
    <row r="8" spans="1:3" s="7" customFormat="1" ht="13.5" thickBot="1">
      <c r="A8"/>
      <c r="B8" s="12"/>
      <c r="C8" s="6"/>
    </row>
    <row r="9" spans="1:8" s="19" customFormat="1" ht="9.75" customHeight="1">
      <c r="A9" s="13"/>
      <c r="B9" s="14"/>
      <c r="C9" s="15"/>
      <c r="D9" s="16"/>
      <c r="E9" s="17"/>
      <c r="F9" s="17"/>
      <c r="G9" s="17"/>
      <c r="H9" s="18"/>
    </row>
    <row r="10" spans="1:8" s="19" customFormat="1" ht="12.75" customHeight="1">
      <c r="A10" s="20"/>
      <c r="B10" s="21" t="s">
        <v>4</v>
      </c>
      <c r="C10" s="22"/>
      <c r="D10" s="23" t="s">
        <v>5</v>
      </c>
      <c r="E10" s="24"/>
      <c r="F10" s="24"/>
      <c r="G10" s="24"/>
      <c r="H10" s="25"/>
    </row>
    <row r="11" spans="1:8" s="19" customFormat="1" ht="18.75" customHeight="1">
      <c r="A11" s="26" t="s">
        <v>6</v>
      </c>
      <c r="B11" s="26" t="s">
        <v>7</v>
      </c>
      <c r="C11" s="22"/>
      <c r="D11" s="27" t="s">
        <v>8</v>
      </c>
      <c r="E11" s="27" t="s">
        <v>9</v>
      </c>
      <c r="F11" s="28" t="s">
        <v>10</v>
      </c>
      <c r="G11" s="29"/>
      <c r="H11" s="30"/>
    </row>
    <row r="12" spans="1:86" s="7" customFormat="1" ht="18.75" customHeight="1" thickBot="1">
      <c r="A12" s="31"/>
      <c r="B12" s="32"/>
      <c r="C12" s="33"/>
      <c r="D12" s="34" t="s">
        <v>11</v>
      </c>
      <c r="E12" s="34" t="s">
        <v>11</v>
      </c>
      <c r="F12" s="35" t="s">
        <v>12</v>
      </c>
      <c r="G12" s="35" t="s">
        <v>13</v>
      </c>
      <c r="H12" s="36" t="s">
        <v>14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</row>
    <row r="13" spans="1:86" s="7" customFormat="1" ht="18" customHeight="1">
      <c r="A13" s="37" t="s">
        <v>15</v>
      </c>
      <c r="B13" s="38">
        <v>923.334055</v>
      </c>
      <c r="C13" s="39"/>
      <c r="D13" s="40">
        <f>'[1]Attuaz Ob. 2 97.99 RGS'!D15</f>
        <v>0.5013481150113108</v>
      </c>
      <c r="E13" s="40">
        <f>'[1]Attuaz Ob. 2 97.99 RGS'!G15</f>
        <v>0.16646350274603486</v>
      </c>
      <c r="F13" s="41">
        <f>'[1]PF Ob 2 '!O11</f>
        <v>17.525000000000027</v>
      </c>
      <c r="G13" s="41">
        <v>0</v>
      </c>
      <c r="H13" s="42">
        <f>F13+G13</f>
        <v>17.525000000000027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</row>
    <row r="14" spans="1:86" s="7" customFormat="1" ht="18" customHeight="1">
      <c r="A14" s="43" t="str">
        <f>'[1]PF Ob 2 '!C10</f>
        <v>C(98) 4096 del 22.12.98</v>
      </c>
      <c r="B14" s="44"/>
      <c r="C14" s="39"/>
      <c r="D14" s="45"/>
      <c r="E14" s="45"/>
      <c r="F14" s="41"/>
      <c r="G14" s="41"/>
      <c r="H14" s="4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</row>
    <row r="15" spans="1:86" s="7" customFormat="1" ht="18" customHeight="1">
      <c r="A15" s="37" t="s">
        <v>16</v>
      </c>
      <c r="B15" s="38">
        <v>331.195269</v>
      </c>
      <c r="C15" s="39"/>
      <c r="D15" s="46">
        <f>'[1]Attuaz Ob. 2 97.99 RGS'!D17</f>
        <v>0.4565199420164423</v>
      </c>
      <c r="E15" s="46">
        <f>'[1]Attuaz Ob. 2 97.99 RGS'!G17</f>
        <v>0.098387582945818</v>
      </c>
      <c r="F15" s="47"/>
      <c r="G15" s="47"/>
      <c r="H15" s="4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</row>
    <row r="16" spans="1:86" s="7" customFormat="1" ht="18" customHeight="1">
      <c r="A16" s="43" t="str">
        <f>'[1]PF Ob 2 '!C13</f>
        <v>C(98) 3371  del  9.11.98</v>
      </c>
      <c r="B16" s="44"/>
      <c r="C16" s="39"/>
      <c r="D16" s="45"/>
      <c r="E16" s="49"/>
      <c r="F16" s="41"/>
      <c r="G16" s="41"/>
      <c r="H16" s="4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</row>
    <row r="17" spans="1:86" s="7" customFormat="1" ht="18" customHeight="1">
      <c r="A17" s="37" t="s">
        <v>17</v>
      </c>
      <c r="B17" s="38">
        <v>88.205</v>
      </c>
      <c r="C17" s="39"/>
      <c r="D17" s="46">
        <f>'[1]Attuaz Ob. 2 97.99 RGS'!D19</f>
        <v>0.5071627232016326</v>
      </c>
      <c r="E17" s="46">
        <f>'[1]Attuaz Ob. 2 97.99 RGS'!G19</f>
        <v>0.0670539425202653</v>
      </c>
      <c r="F17" s="47"/>
      <c r="G17" s="47"/>
      <c r="H17" s="4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</row>
    <row r="18" spans="1:86" s="7" customFormat="1" ht="18" customHeight="1">
      <c r="A18" s="50" t="str">
        <f>'[1]Attuaz Ob. 2 97.99 RGS'!A20</f>
        <v>C(98) 1637 del 10.7.98</v>
      </c>
      <c r="B18" s="51"/>
      <c r="C18" s="39"/>
      <c r="D18" s="45"/>
      <c r="E18" s="45"/>
      <c r="F18" s="41"/>
      <c r="G18" s="41"/>
      <c r="H18" s="4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</row>
    <row r="19" spans="1:86" s="7" customFormat="1" ht="18" customHeight="1">
      <c r="A19" s="37" t="s">
        <v>18</v>
      </c>
      <c r="B19" s="38">
        <v>110.067</v>
      </c>
      <c r="C19" s="39"/>
      <c r="D19" s="46">
        <f>'[1]Attuaz Ob. 2 97.99 RGS'!D21</f>
        <v>0.08948267873204503</v>
      </c>
      <c r="E19" s="46">
        <f>'[1]Attuaz Ob. 2 97.99 RGS'!G21</f>
        <v>0.0057326810033888455</v>
      </c>
      <c r="F19" s="47"/>
      <c r="G19" s="47"/>
      <c r="H19" s="4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</row>
    <row r="20" spans="1:86" s="7" customFormat="1" ht="18" customHeight="1">
      <c r="A20" s="50" t="str">
        <f>'[1]Attuaz Ob. 2 97.99 RGS'!A22</f>
        <v>C (99) 945 del 23.4.99</v>
      </c>
      <c r="B20" s="51"/>
      <c r="C20" s="39"/>
      <c r="D20" s="45"/>
      <c r="E20" s="45"/>
      <c r="F20" s="41"/>
      <c r="G20" s="41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</row>
    <row r="21" spans="1:86" s="7" customFormat="1" ht="18" customHeight="1">
      <c r="A21" s="37" t="s">
        <v>19</v>
      </c>
      <c r="B21" s="38">
        <v>287.550004</v>
      </c>
      <c r="C21" s="39"/>
      <c r="D21" s="46">
        <f>'[1]Attuaz Ob. 2 97.99 RGS'!D23</f>
        <v>0.567</v>
      </c>
      <c r="E21" s="46">
        <f>'[1]Attuaz Ob. 2 97.99 RGS'!G23</f>
        <v>0.07396146654200707</v>
      </c>
      <c r="F21" s="47"/>
      <c r="G21" s="47"/>
      <c r="H21" s="4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</row>
    <row r="22" spans="1:86" s="7" customFormat="1" ht="18" customHeight="1">
      <c r="A22" s="43" t="str">
        <f>'[1]Attuaz Ob. 2 97.99 RGS'!A24</f>
        <v>C (98) 4428 del 22.12.98</v>
      </c>
      <c r="B22" s="44"/>
      <c r="C22" s="39"/>
      <c r="D22" s="45"/>
      <c r="E22" s="45"/>
      <c r="F22" s="41"/>
      <c r="G22" s="41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</row>
    <row r="23" spans="1:86" s="7" customFormat="1" ht="18" customHeight="1">
      <c r="A23" s="37" t="s">
        <v>20</v>
      </c>
      <c r="B23" s="38">
        <v>40.987</v>
      </c>
      <c r="C23" s="39"/>
      <c r="D23" s="46">
        <f>'[1]Attuaz Ob. 2 97.99 RGS'!D25</f>
        <v>0.5285690584819577</v>
      </c>
      <c r="E23" s="46">
        <f>'[1]Attuaz Ob. 2 97.99 RGS'!G25</f>
        <v>0.09283248347036865</v>
      </c>
      <c r="F23" s="47"/>
      <c r="G23" s="47"/>
      <c r="H23" s="4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</row>
    <row r="24" spans="1:86" s="7" customFormat="1" ht="18" customHeight="1">
      <c r="A24" s="43" t="str">
        <f>'[1]Attuaz Ob. 2 97.99 RGS'!A26</f>
        <v>C(98) 1637 del 10.7.98</v>
      </c>
      <c r="B24" s="51"/>
      <c r="C24" s="39"/>
      <c r="D24" s="45"/>
      <c r="E24" s="45"/>
      <c r="F24" s="41"/>
      <c r="G24" s="41"/>
      <c r="H24" s="4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</row>
    <row r="25" spans="1:86" s="7" customFormat="1" ht="18" customHeight="1">
      <c r="A25" s="37" t="s">
        <v>21</v>
      </c>
      <c r="B25" s="38">
        <v>489.662</v>
      </c>
      <c r="C25" s="39"/>
      <c r="D25" s="40">
        <f>'[1]Attuaz Ob. 2 97.99 RGS'!D27</f>
        <v>0.6068864359496959</v>
      </c>
      <c r="E25" s="40">
        <f>'[1]Attuaz Ob. 2 97.99 RGS'!G27</f>
        <v>0.21153633526800117</v>
      </c>
      <c r="F25" s="41">
        <f>'[1]PF Ob 2 '!O29</f>
        <v>9.346000000000007</v>
      </c>
      <c r="G25" s="41">
        <f>'[1]PF Ob 2 '!J29</f>
        <v>4.755000000000024</v>
      </c>
      <c r="H25" s="42">
        <f>F25+G25</f>
        <v>14.101000000000031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</row>
    <row r="26" spans="1:86" s="7" customFormat="1" ht="18" customHeight="1">
      <c r="A26" s="52" t="str">
        <f>'[1]Attuaz Ob. 2 97.99 RGS'!A28</f>
        <v>CdS del 18.11.98</v>
      </c>
      <c r="B26" s="51"/>
      <c r="C26" s="39"/>
      <c r="D26" s="45"/>
      <c r="E26" s="45"/>
      <c r="F26" s="41"/>
      <c r="G26" s="41"/>
      <c r="H26" s="42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</row>
    <row r="27" spans="1:86" s="7" customFormat="1" ht="18" customHeight="1">
      <c r="A27" s="37" t="s">
        <v>22</v>
      </c>
      <c r="B27" s="38">
        <v>176.483266</v>
      </c>
      <c r="C27" s="39"/>
      <c r="D27" s="46">
        <f>'[1]Attuaz Ob. 2 97.99 RGS'!D33</f>
        <v>0.19853676665299247</v>
      </c>
      <c r="E27" s="46">
        <f>'[1]Attuaz Ob. 2 97.99 RGS'!G33</f>
        <v>0.03290516507100452</v>
      </c>
      <c r="F27" s="47"/>
      <c r="G27" s="47"/>
      <c r="H27" s="4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</row>
    <row r="28" spans="1:86" s="7" customFormat="1" ht="18" customHeight="1" thickBot="1">
      <c r="A28" s="43" t="str">
        <f>'[1]Attuaz Ob. 2 97.99 RGS'!A34</f>
        <v>C(98) 3597 del 24.11.98</v>
      </c>
      <c r="B28" s="38"/>
      <c r="C28" s="39"/>
      <c r="D28" s="53"/>
      <c r="E28" s="54"/>
      <c r="F28" s="55"/>
      <c r="G28" s="55"/>
      <c r="H28" s="56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</row>
    <row r="29" spans="1:90" s="7" customFormat="1" ht="21.75" customHeight="1">
      <c r="A29" s="57" t="s">
        <v>23</v>
      </c>
      <c r="B29" s="58">
        <f>SUM(B13:B27)</f>
        <v>2447.4835940000003</v>
      </c>
      <c r="C29" s="59"/>
      <c r="D29" s="59"/>
      <c r="E29" s="60"/>
      <c r="F29" s="61">
        <f>SUM(F13:F28)</f>
        <v>26.871000000000034</v>
      </c>
      <c r="G29" s="61">
        <f>SUM(G13:G28)</f>
        <v>4.755000000000024</v>
      </c>
      <c r="H29" s="62">
        <f>SUM(H13:H28)</f>
        <v>31.626000000000058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</row>
    <row r="30" spans="1:90" s="7" customFormat="1" ht="21" customHeight="1" thickBot="1">
      <c r="A30" s="63"/>
      <c r="B30" s="64"/>
      <c r="C30" s="65"/>
      <c r="D30" s="66" t="s">
        <v>24</v>
      </c>
      <c r="E30" s="67"/>
      <c r="F30" s="68">
        <f>F29*1936.27/1000</f>
        <v>52.02951117000006</v>
      </c>
      <c r="G30" s="68">
        <f>G29*1936.27/1000</f>
        <v>9.206963850000045</v>
      </c>
      <c r="H30" s="69">
        <f>H29*1936.27/1000</f>
        <v>61.236475020000114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</row>
    <row r="31" spans="1:90" s="7" customFormat="1" ht="15" customHeight="1">
      <c r="A31" s="70"/>
      <c r="B31" s="71"/>
      <c r="C31" s="39"/>
      <c r="D31" s="39"/>
      <c r="E31" s="39"/>
      <c r="F31" s="39"/>
      <c r="G31" s="7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</row>
    <row r="32" spans="1:90" s="7" customFormat="1" ht="15" customHeight="1">
      <c r="A32" s="70" t="s">
        <v>25</v>
      </c>
      <c r="B32" s="71"/>
      <c r="C32" s="39"/>
      <c r="D32" s="39"/>
      <c r="E32" s="39"/>
      <c r="F32" s="39"/>
      <c r="G32" s="7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</row>
    <row r="33" spans="1:90" s="7" customFormat="1" ht="15" customHeight="1">
      <c r="A33" s="10"/>
      <c r="B33" s="19"/>
      <c r="C33" s="39"/>
      <c r="D33" s="39"/>
      <c r="E33" s="39"/>
      <c r="F33" s="39"/>
      <c r="G33" s="7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</row>
    <row r="34" spans="1:90" ht="15" customHeight="1">
      <c r="A34" s="10"/>
      <c r="B34" s="1"/>
      <c r="C34" s="39"/>
      <c r="D34" s="39"/>
      <c r="E34" s="39"/>
      <c r="F34" s="39"/>
      <c r="G34" s="7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5" customHeight="1">
      <c r="A35" s="6"/>
      <c r="B35" s="71"/>
      <c r="C35" s="39"/>
      <c r="D35" s="39"/>
      <c r="E35" s="39"/>
      <c r="F35" s="39"/>
      <c r="G35" s="7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5" customHeight="1">
      <c r="A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5" customHeight="1">
      <c r="A37" s="7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2:90" ht="15" customHeight="1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2:90" ht="12.75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2:90" ht="12.7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2:90" ht="12.7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2:90" ht="12.7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2:90" ht="12.7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2:90" ht="12.7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2:90" ht="12.75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2:90" ht="12.7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2:90" ht="12.7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12:90" ht="12.75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12:90" ht="12.75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12:90" ht="12.75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</row>
    <row r="51" spans="12:90" ht="12.7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</row>
    <row r="52" spans="12:90" ht="12.7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12:90" ht="12.75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12:90" ht="12.75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12:90" ht="12.7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12:90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12:90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12:90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</row>
    <row r="59" spans="12:90" ht="12.7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</row>
    <row r="60" spans="12:90" ht="12.7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</row>
    <row r="61" spans="12:90" ht="12.7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</row>
  </sheetData>
  <printOptions horizontalCentered="1" verticalCentered="1"/>
  <pageMargins left="0.15748031496062992" right="0.1968503937007874" top="0.1968503937007874" bottom="0.1968503937007874" header="0.1968503937007874" footer="0.196850393700787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tabSelected="1" workbookViewId="0" topLeftCell="F22">
      <selection activeCell="N32" sqref="N32"/>
    </sheetView>
  </sheetViews>
  <sheetFormatPr defaultColWidth="9.140625" defaultRowHeight="12.75"/>
  <cols>
    <col min="1" max="1" width="15.421875" style="75" customWidth="1"/>
    <col min="2" max="2" width="12.28125" style="76" customWidth="1"/>
    <col min="3" max="4" width="10.421875" style="0" customWidth="1"/>
    <col min="5" max="5" width="8.28125" style="77" customWidth="1"/>
    <col min="6" max="6" width="8.8515625" style="77" customWidth="1"/>
    <col min="7" max="7" width="8.421875" style="77" customWidth="1"/>
    <col min="8" max="8" width="4.8515625" style="78" customWidth="1"/>
    <col min="10" max="10" width="10.00390625" style="0" customWidth="1"/>
    <col min="11" max="11" width="10.57421875" style="0" customWidth="1"/>
    <col min="12" max="12" width="4.8515625" style="79" customWidth="1"/>
    <col min="13" max="13" width="9.421875" style="0" customWidth="1"/>
    <col min="14" max="14" width="9.57421875" style="0" customWidth="1"/>
    <col min="15" max="15" width="9.00390625" style="0" customWidth="1"/>
  </cols>
  <sheetData>
    <row r="1" ht="13.5" thickBot="1"/>
    <row r="2" spans="1:14" ht="15.75" customHeight="1" thickBot="1">
      <c r="A2" s="201"/>
      <c r="B2" s="202"/>
      <c r="C2" s="203"/>
      <c r="D2" s="203"/>
      <c r="E2" s="204"/>
      <c r="K2" s="80" t="s">
        <v>26</v>
      </c>
      <c r="L2" s="81"/>
      <c r="N2" s="82" t="s">
        <v>27</v>
      </c>
    </row>
    <row r="3" spans="1:14" ht="15.75" customHeight="1">
      <c r="A3" s="84"/>
      <c r="B3" s="85"/>
      <c r="C3" s="2"/>
      <c r="D3" s="86"/>
      <c r="E3" s="86"/>
      <c r="N3" s="83"/>
    </row>
    <row r="4" spans="1:14" ht="15.75" customHeight="1">
      <c r="A4" s="84"/>
      <c r="B4" s="85"/>
      <c r="C4" s="2"/>
      <c r="D4" s="86"/>
      <c r="E4" s="86"/>
      <c r="N4" s="83"/>
    </row>
    <row r="5" ht="12.75">
      <c r="A5" s="87" t="s">
        <v>28</v>
      </c>
    </row>
    <row r="6" spans="1:16" s="95" customFormat="1" ht="10.5" customHeight="1">
      <c r="A6"/>
      <c r="B6" s="88"/>
      <c r="C6" s="89"/>
      <c r="D6" s="90"/>
      <c r="E6" s="91" t="s">
        <v>29</v>
      </c>
      <c r="F6" s="91"/>
      <c r="G6" s="92"/>
      <c r="H6" s="93"/>
      <c r="I6" s="91" t="s">
        <v>30</v>
      </c>
      <c r="J6" s="91"/>
      <c r="K6" s="92"/>
      <c r="L6" s="94"/>
      <c r="M6" s="91" t="s">
        <v>31</v>
      </c>
      <c r="N6" s="91"/>
      <c r="O6" s="92"/>
      <c r="P6"/>
    </row>
    <row r="7" spans="1:15" s="95" customFormat="1" ht="11.25" customHeight="1">
      <c r="A7" s="75"/>
      <c r="B7" s="96"/>
      <c r="C7" s="97"/>
      <c r="D7" s="98"/>
      <c r="E7" s="99" t="s">
        <v>32</v>
      </c>
      <c r="F7" s="99"/>
      <c r="G7" s="100"/>
      <c r="H7" s="101"/>
      <c r="I7" s="99" t="s">
        <v>33</v>
      </c>
      <c r="J7" s="99"/>
      <c r="K7" s="100"/>
      <c r="L7" s="102"/>
      <c r="M7" s="99" t="s">
        <v>34</v>
      </c>
      <c r="N7" s="99"/>
      <c r="O7" s="100"/>
    </row>
    <row r="8" spans="1:15" s="95" customFormat="1" ht="10.5" customHeight="1">
      <c r="A8" s="75"/>
      <c r="B8" s="96"/>
      <c r="C8" s="97"/>
      <c r="D8" s="98"/>
      <c r="E8" s="103" t="s">
        <v>35</v>
      </c>
      <c r="F8" s="104"/>
      <c r="G8" s="105"/>
      <c r="H8" s="106"/>
      <c r="I8" s="103" t="s">
        <v>36</v>
      </c>
      <c r="J8" s="104"/>
      <c r="K8" s="105"/>
      <c r="L8" s="107"/>
      <c r="M8" s="103" t="s">
        <v>37</v>
      </c>
      <c r="N8" s="104"/>
      <c r="O8" s="105"/>
    </row>
    <row r="9" spans="1:15" s="95" customFormat="1" ht="13.5" customHeight="1">
      <c r="A9" s="108"/>
      <c r="B9" s="109" t="s">
        <v>38</v>
      </c>
      <c r="C9" s="106" t="s">
        <v>39</v>
      </c>
      <c r="D9" s="110" t="s">
        <v>40</v>
      </c>
      <c r="E9" s="106" t="s">
        <v>12</v>
      </c>
      <c r="F9" s="106" t="s">
        <v>13</v>
      </c>
      <c r="G9" s="110" t="s">
        <v>41</v>
      </c>
      <c r="H9" s="111"/>
      <c r="I9" s="106" t="s">
        <v>12</v>
      </c>
      <c r="J9" s="106" t="s">
        <v>13</v>
      </c>
      <c r="K9" s="110" t="s">
        <v>41</v>
      </c>
      <c r="L9" s="107"/>
      <c r="M9" s="106" t="s">
        <v>12</v>
      </c>
      <c r="N9" s="106" t="s">
        <v>13</v>
      </c>
      <c r="O9" s="110" t="s">
        <v>41</v>
      </c>
    </row>
    <row r="10" spans="1:15" s="95" customFormat="1" ht="12.75" customHeight="1">
      <c r="A10" s="112" t="s">
        <v>42</v>
      </c>
      <c r="B10" s="113">
        <f>'[1]Attuaz Ob. 5b 94.99 RGS'!K12/1000</f>
        <v>41.59392</v>
      </c>
      <c r="C10" s="114">
        <f>'[1]Attuaz Ob. 5b 94.99 RGS'!M12</f>
        <v>0.9646543533285635</v>
      </c>
      <c r="D10" s="115">
        <f>'[1]Attuaz Ob. 5b 94.99 RGS'!O12</f>
        <v>0.48313207795754765</v>
      </c>
      <c r="E10" s="116"/>
      <c r="F10" s="116"/>
      <c r="G10" s="117"/>
      <c r="H10" s="118"/>
      <c r="I10" s="101">
        <f>'[1]PF Ob 5B'!P11</f>
        <v>3.5029999999999992</v>
      </c>
      <c r="J10" s="119">
        <f>'[1]PF Ob 5B'!K11</f>
        <v>0.2879999999999998</v>
      </c>
      <c r="K10" s="120">
        <f>I10+J10</f>
        <v>3.790999999999999</v>
      </c>
      <c r="L10" s="121"/>
      <c r="M10" s="122"/>
      <c r="N10" s="122"/>
      <c r="O10" s="123"/>
    </row>
    <row r="11" spans="1:15" s="95" customFormat="1" ht="12.75" customHeight="1">
      <c r="A11" s="124" t="str">
        <f>'[1]Ob 5b - ipotesi'!A7</f>
        <v>C(99) 900 del 14.4.99</v>
      </c>
      <c r="B11" s="125"/>
      <c r="C11" s="126"/>
      <c r="D11" s="127"/>
      <c r="E11" s="128"/>
      <c r="F11" s="128"/>
      <c r="G11" s="129"/>
      <c r="H11" s="130">
        <v>0.75</v>
      </c>
      <c r="I11" s="131">
        <f>I10*75/100</f>
        <v>2.6272499999999996</v>
      </c>
      <c r="J11" s="131">
        <f>J10*75/100</f>
        <v>0.21599999999999986</v>
      </c>
      <c r="K11" s="132">
        <f>I11+J11</f>
        <v>2.8432499999999994</v>
      </c>
      <c r="L11" s="133"/>
      <c r="M11" s="134"/>
      <c r="N11" s="128"/>
      <c r="O11" s="135"/>
    </row>
    <row r="12" spans="1:15" s="95" customFormat="1" ht="12.75" customHeight="1">
      <c r="A12" s="112" t="s">
        <v>43</v>
      </c>
      <c r="B12" s="113">
        <f>'[1]Attuaz Ob. 5b 94.99 RGS'!K14/1000</f>
        <v>92.27294400000001</v>
      </c>
      <c r="C12" s="114">
        <f>'[1]Attuaz Ob. 5b 94.99 RGS'!M14</f>
        <v>0.8292456562348329</v>
      </c>
      <c r="D12" s="115">
        <f>'[1]Attuaz Ob. 5b 94.99 RGS'!O14</f>
        <v>0.4659073194846801</v>
      </c>
      <c r="E12" s="136"/>
      <c r="F12" s="136"/>
      <c r="G12" s="137"/>
      <c r="H12" s="138"/>
      <c r="I12" s="101">
        <f>'[1]PF Ob 5B'!P14</f>
        <v>7.405000000000007</v>
      </c>
      <c r="J12" s="101">
        <f>'[1]PF Ob 5B'!K14</f>
        <v>0.6109999999999998</v>
      </c>
      <c r="K12" s="120">
        <f>I12+J12</f>
        <v>8.016000000000007</v>
      </c>
      <c r="L12" s="139"/>
      <c r="M12" s="122"/>
      <c r="N12" s="122"/>
      <c r="O12" s="123"/>
    </row>
    <row r="13" spans="1:15" s="95" customFormat="1" ht="12.75" customHeight="1">
      <c r="A13" s="124" t="s">
        <v>44</v>
      </c>
      <c r="B13" s="125"/>
      <c r="C13" s="126"/>
      <c r="D13" s="127"/>
      <c r="E13" s="128"/>
      <c r="F13" s="128"/>
      <c r="G13" s="129"/>
      <c r="H13" s="130">
        <v>0.75</v>
      </c>
      <c r="I13" s="131">
        <f>I12*75/100</f>
        <v>5.553750000000005</v>
      </c>
      <c r="J13" s="131">
        <f>J12*75/100</f>
        <v>0.4582499999999998</v>
      </c>
      <c r="K13" s="132">
        <f>I13+J13</f>
        <v>6.012000000000005</v>
      </c>
      <c r="L13" s="133"/>
      <c r="M13" s="134"/>
      <c r="N13" s="128"/>
      <c r="O13" s="135"/>
    </row>
    <row r="14" spans="1:15" ht="12.75" customHeight="1">
      <c r="A14" s="140" t="s">
        <v>45</v>
      </c>
      <c r="B14" s="113">
        <f>'[1]Attuaz Ob. 5b 94.99 RGS'!K16/1000</f>
        <v>169.986425</v>
      </c>
      <c r="C14" s="114">
        <f>'[1]Attuaz Ob. 5b 94.99 RGS'!M16</f>
        <v>0.8524138324575037</v>
      </c>
      <c r="D14" s="115">
        <f>'[1]Attuaz Ob. 5b 94.99 RGS'!O16</f>
        <v>0.4209504847225301</v>
      </c>
      <c r="E14" s="141"/>
      <c r="F14" s="141"/>
      <c r="G14" s="142"/>
      <c r="H14" s="143"/>
      <c r="I14" s="144"/>
      <c r="J14" s="144"/>
      <c r="K14" s="123"/>
      <c r="L14" s="145"/>
      <c r="M14" s="101">
        <f>'[1]PF Ob 5B'!P17</f>
        <v>12.662999999999998</v>
      </c>
      <c r="N14" s="101">
        <f>'[1]PF Ob 5B'!K17</f>
        <v>10.01100000000001</v>
      </c>
      <c r="O14" s="120">
        <f>M14+N14</f>
        <v>22.674000000000007</v>
      </c>
    </row>
    <row r="15" spans="1:15" s="95" customFormat="1" ht="12.75" customHeight="1">
      <c r="A15" s="124" t="str">
        <f>'[1]Ob 5b - ipotesi'!A11</f>
        <v>C(99) 432 del 23.2.99</v>
      </c>
      <c r="B15" s="125"/>
      <c r="C15" s="126"/>
      <c r="D15" s="127"/>
      <c r="E15" s="128"/>
      <c r="F15" s="128"/>
      <c r="G15" s="129"/>
      <c r="H15" s="134"/>
      <c r="I15" s="146"/>
      <c r="J15" s="146"/>
      <c r="K15" s="147"/>
      <c r="L15" s="148" t="s">
        <v>46</v>
      </c>
      <c r="M15" s="149">
        <f>M14*50/100</f>
        <v>6.3315</v>
      </c>
      <c r="N15" s="149">
        <f>N14*50/100</f>
        <v>5.005500000000005</v>
      </c>
      <c r="O15" s="150">
        <f>O14*50/100</f>
        <v>11.337000000000003</v>
      </c>
    </row>
    <row r="16" spans="1:15" ht="12.75" customHeight="1">
      <c r="A16" s="112" t="s">
        <v>16</v>
      </c>
      <c r="B16" s="113">
        <f>'[1]Attuaz Ob. 5b 94.99 RGS'!K18/1000</f>
        <v>67.623819</v>
      </c>
      <c r="C16" s="114">
        <f>'[1]Attuaz Ob. 5b 94.99 RGS'!M18</f>
        <v>1.0150169720524065</v>
      </c>
      <c r="D16" s="115">
        <f>'[1]Attuaz Ob. 5b 94.99 RGS'!O18</f>
        <v>0.5015471249856503</v>
      </c>
      <c r="E16" s="151">
        <f>'[1]PF Ob 5B'!P20</f>
        <v>5.766999999999997</v>
      </c>
      <c r="F16" s="151">
        <f>'[1]PF Ob 5B'!K20</f>
        <v>6.248000000000001</v>
      </c>
      <c r="G16" s="152">
        <f>E16+F16</f>
        <v>12.014999999999997</v>
      </c>
      <c r="H16" s="143"/>
      <c r="I16" s="153"/>
      <c r="J16" s="154"/>
      <c r="K16" s="155"/>
      <c r="L16" s="156"/>
      <c r="M16" s="157"/>
      <c r="N16" s="143"/>
      <c r="O16" s="155"/>
    </row>
    <row r="17" spans="1:15" s="95" customFormat="1" ht="12.75" customHeight="1">
      <c r="A17" s="124" t="str">
        <f>'[1]Ob 5b - ipotesi'!A13</f>
        <v>C (98) 3499 del 10.11.98</v>
      </c>
      <c r="B17" s="125"/>
      <c r="C17" s="126"/>
      <c r="D17" s="127"/>
      <c r="E17" s="158"/>
      <c r="F17" s="158"/>
      <c r="G17" s="159"/>
      <c r="H17" s="134"/>
      <c r="I17" s="146"/>
      <c r="J17" s="146"/>
      <c r="K17" s="147"/>
      <c r="L17" s="160"/>
      <c r="M17" s="134"/>
      <c r="N17" s="128"/>
      <c r="O17" s="135"/>
    </row>
    <row r="18" spans="1:15" ht="12.75" customHeight="1">
      <c r="A18" s="112" t="s">
        <v>17</v>
      </c>
      <c r="B18" s="113">
        <f>'[1]Attuaz Ob. 5b 94.99 RGS'!K20/1000</f>
        <v>88.21914100000001</v>
      </c>
      <c r="C18" s="114">
        <f>'[1]Attuaz Ob. 5b 94.99 RGS'!M20</f>
        <v>0.9777639299389688</v>
      </c>
      <c r="D18" s="115">
        <f>'[1]Attuaz Ob. 5b 94.99 RGS'!O20</f>
        <v>0.44421974138242853</v>
      </c>
      <c r="E18" s="161"/>
      <c r="F18" s="161"/>
      <c r="G18" s="142"/>
      <c r="H18" s="143"/>
      <c r="I18" s="144"/>
      <c r="J18" s="144"/>
      <c r="K18" s="123"/>
      <c r="L18" s="145"/>
      <c r="M18" s="101">
        <f>'[1]PF Ob 5B'!P23</f>
        <v>7.979000000000001</v>
      </c>
      <c r="N18" s="101">
        <f>'[1]PF Ob 5B'!K23</f>
        <v>4.602</v>
      </c>
      <c r="O18" s="120">
        <f>M18+N18</f>
        <v>12.581000000000001</v>
      </c>
    </row>
    <row r="19" spans="1:15" s="95" customFormat="1" ht="12.75" customHeight="1">
      <c r="A19" s="124" t="str">
        <f>'[1]Ob 5b - ipotesi'!A15</f>
        <v>C (98) 3616 del 12.11.98</v>
      </c>
      <c r="B19" s="125"/>
      <c r="C19" s="126"/>
      <c r="D19" s="127"/>
      <c r="E19" s="128"/>
      <c r="F19" s="128"/>
      <c r="G19" s="129"/>
      <c r="H19" s="134"/>
      <c r="I19" s="146"/>
      <c r="J19" s="146"/>
      <c r="K19" s="147"/>
      <c r="L19" s="148" t="s">
        <v>46</v>
      </c>
      <c r="M19" s="149">
        <f>M18*50/100</f>
        <v>3.9895000000000005</v>
      </c>
      <c r="N19" s="149">
        <f>N18*50/100</f>
        <v>2.301</v>
      </c>
      <c r="O19" s="150">
        <f>O18*50/100</f>
        <v>6.290500000000001</v>
      </c>
    </row>
    <row r="20" spans="1:15" ht="12.75" customHeight="1">
      <c r="A20" s="112" t="s">
        <v>47</v>
      </c>
      <c r="B20" s="113">
        <f>'[1]Attuaz Ob. 5b 94.99 RGS'!K22/1000</f>
        <v>146.09663</v>
      </c>
      <c r="C20" s="114">
        <f>'[1]Attuaz Ob. 5b 94.99 RGS'!M22</f>
        <v>0.9756703286037467</v>
      </c>
      <c r="D20" s="115">
        <f>'[1]Attuaz Ob. 5b 94.99 RGS'!O22</f>
        <v>0.46646134821864127</v>
      </c>
      <c r="E20" s="161"/>
      <c r="F20" s="161"/>
      <c r="G20" s="142"/>
      <c r="H20" s="162"/>
      <c r="I20" s="101">
        <f>'[1]PF Ob 5B'!P29</f>
        <v>9.036</v>
      </c>
      <c r="J20" s="101">
        <f>'[1]PF Ob 5B'!K29</f>
        <v>16.016000000000005</v>
      </c>
      <c r="K20" s="120">
        <f>I20+J20</f>
        <v>25.052000000000007</v>
      </c>
      <c r="L20" s="121"/>
      <c r="M20" s="122"/>
      <c r="N20" s="122"/>
      <c r="O20" s="123"/>
    </row>
    <row r="21" spans="1:15" s="95" customFormat="1" ht="12.75" customHeight="1">
      <c r="A21" s="124" t="str">
        <f>'[1]Ob 5b - ipotesi'!A17</f>
        <v>C (98) 3487 del 12.11.98</v>
      </c>
      <c r="B21" s="125"/>
      <c r="C21" s="126"/>
      <c r="D21" s="127"/>
      <c r="E21" s="128"/>
      <c r="F21" s="128"/>
      <c r="G21" s="129"/>
      <c r="H21" s="130">
        <v>0.75</v>
      </c>
      <c r="I21" s="131">
        <f>I20*75/100</f>
        <v>6.776999999999999</v>
      </c>
      <c r="J21" s="131">
        <f>J20*75/100</f>
        <v>12.012000000000006</v>
      </c>
      <c r="K21" s="132">
        <f>K20*75/100</f>
        <v>18.789000000000005</v>
      </c>
      <c r="L21" s="133"/>
      <c r="M21" s="134"/>
      <c r="N21" s="128"/>
      <c r="O21" s="135"/>
    </row>
    <row r="22" spans="1:15" ht="12.75" customHeight="1">
      <c r="A22" s="112" t="s">
        <v>48</v>
      </c>
      <c r="B22" s="113">
        <f>'[1]Attuaz Ob. 5b 94.99 RGS'!K24/1000</f>
        <v>315.125948</v>
      </c>
      <c r="C22" s="114">
        <f>'[1]Attuaz Ob. 5b 94.99 RGS'!M24</f>
        <v>0.8645145654587607</v>
      </c>
      <c r="D22" s="115">
        <f>'[1]Attuaz Ob. 5b 94.99 RGS'!O24</f>
        <v>0.4675285895530253</v>
      </c>
      <c r="E22" s="161"/>
      <c r="F22" s="161"/>
      <c r="G22" s="142"/>
      <c r="H22" s="162"/>
      <c r="I22" s="101">
        <f>'[1]PF Ob 5B'!P26</f>
        <v>24.537000000000013</v>
      </c>
      <c r="J22" s="101">
        <f>'[1]PF Ob 5B'!K26</f>
        <v>25.593999999999994</v>
      </c>
      <c r="K22" s="120">
        <f>I22+J22</f>
        <v>50.13100000000001</v>
      </c>
      <c r="L22" s="121"/>
      <c r="M22" s="122"/>
      <c r="N22" s="122"/>
      <c r="O22" s="123"/>
    </row>
    <row r="23" spans="1:15" s="95" customFormat="1" ht="12.75" customHeight="1">
      <c r="A23" s="124" t="str">
        <f>'[1]Ob 5b - ipotesi'!A19</f>
        <v>C(99) 433 del 23.2.99</v>
      </c>
      <c r="B23" s="125"/>
      <c r="C23" s="126"/>
      <c r="D23" s="127"/>
      <c r="E23" s="128"/>
      <c r="F23" s="128"/>
      <c r="G23" s="129"/>
      <c r="H23" s="130">
        <v>0.75</v>
      </c>
      <c r="I23" s="131">
        <f>I22*75/100</f>
        <v>18.40275000000001</v>
      </c>
      <c r="J23" s="131">
        <f>J22*75/100</f>
        <v>19.195499999999996</v>
      </c>
      <c r="K23" s="132">
        <f>K22*75/100</f>
        <v>37.59825000000001</v>
      </c>
      <c r="L23" s="133"/>
      <c r="M23" s="134"/>
      <c r="N23" s="128"/>
      <c r="O23" s="135"/>
    </row>
    <row r="24" spans="1:15" ht="12.75" customHeight="1">
      <c r="A24" s="112" t="s">
        <v>49</v>
      </c>
      <c r="B24" s="113">
        <f>'[1]Attuaz Ob. 5b 94.99 RGS'!K26/1000</f>
        <v>112.890668</v>
      </c>
      <c r="C24" s="114">
        <f>'[1]Attuaz Ob. 5b 94.99 RGS'!M26</f>
        <v>0.8849396834112099</v>
      </c>
      <c r="D24" s="115">
        <f>'[1]Attuaz Ob. 5b 94.99 RGS'!O26</f>
        <v>0.5578652524228132</v>
      </c>
      <c r="E24" s="163">
        <f>'[1]PF Ob 5B'!P32</f>
        <v>10.280000000000008</v>
      </c>
      <c r="F24" s="78">
        <f>'[1]PF Ob 5B'!K32</f>
        <v>6.533000000000001</v>
      </c>
      <c r="G24" s="164">
        <f>E24+F24</f>
        <v>16.81300000000001</v>
      </c>
      <c r="H24" s="165"/>
      <c r="I24" s="153"/>
      <c r="J24" s="154"/>
      <c r="K24" s="155"/>
      <c r="L24" s="156"/>
      <c r="M24" s="157"/>
      <c r="N24" s="143"/>
      <c r="O24" s="155"/>
    </row>
    <row r="25" spans="1:15" s="95" customFormat="1" ht="12.75" customHeight="1">
      <c r="A25" s="124" t="str">
        <f>'[1]Ob 5b - ipotesi'!A21</f>
        <v>CdS del 27.11.98</v>
      </c>
      <c r="B25" s="125"/>
      <c r="C25" s="126"/>
      <c r="D25" s="127"/>
      <c r="E25" s="158"/>
      <c r="F25" s="158"/>
      <c r="G25" s="159"/>
      <c r="H25" s="134"/>
      <c r="I25" s="146"/>
      <c r="J25" s="146"/>
      <c r="K25" s="147"/>
      <c r="L25" s="160"/>
      <c r="M25" s="134"/>
      <c r="N25" s="128"/>
      <c r="O25" s="135"/>
    </row>
    <row r="26" spans="1:15" ht="12.75" customHeight="1">
      <c r="A26" s="112" t="s">
        <v>50</v>
      </c>
      <c r="B26" s="113">
        <f>'[1]Attuaz Ob. 5b 94.99 RGS'!K28/1000</f>
        <v>310.325897</v>
      </c>
      <c r="C26" s="114">
        <f>'[1]Attuaz Ob. 5b 94.99 RGS'!M28</f>
        <v>0.9003799189856205</v>
      </c>
      <c r="D26" s="115">
        <f>'[1]Attuaz Ob. 5b 94.99 RGS'!O28</f>
        <v>0.5056508255255281</v>
      </c>
      <c r="E26" s="162">
        <f>'[1]PF Ob 5B'!P35</f>
        <v>21.754999999999967</v>
      </c>
      <c r="F26" s="166">
        <f>'[1]PF Ob 5B'!K35</f>
        <v>20.460000000000008</v>
      </c>
      <c r="G26" s="167">
        <f>E26+F26</f>
        <v>42.214999999999975</v>
      </c>
      <c r="H26" s="143"/>
      <c r="I26" s="122"/>
      <c r="J26" s="122"/>
      <c r="K26" s="123"/>
      <c r="L26" s="156"/>
      <c r="M26" s="157"/>
      <c r="N26" s="143"/>
      <c r="O26" s="155"/>
    </row>
    <row r="27" spans="1:15" s="95" customFormat="1" ht="12.75" customHeight="1">
      <c r="A27" s="124" t="str">
        <f>'[1]Ob 5b - ipotesi'!A23</f>
        <v>C(99) 1110 del 28.4.99</v>
      </c>
      <c r="B27" s="125"/>
      <c r="C27" s="126"/>
      <c r="D27" s="127"/>
      <c r="E27" s="158"/>
      <c r="F27" s="158"/>
      <c r="G27" s="159"/>
      <c r="H27" s="134"/>
      <c r="I27" s="146"/>
      <c r="J27" s="146"/>
      <c r="K27" s="147"/>
      <c r="L27" s="160"/>
      <c r="M27" s="128"/>
      <c r="N27" s="128"/>
      <c r="O27" s="135"/>
    </row>
    <row r="28" spans="1:15" ht="12.75" customHeight="1">
      <c r="A28" s="112" t="s">
        <v>22</v>
      </c>
      <c r="B28" s="113">
        <f>'[1]Attuaz Ob. 5b 94.99 RGS'!K34/1000</f>
        <v>305.344446</v>
      </c>
      <c r="C28" s="114">
        <f>'[1]Attuaz Ob. 5b 94.99 RGS'!M34</f>
        <v>0.8512557716540224</v>
      </c>
      <c r="D28" s="115">
        <f>'[1]Attuaz Ob. 5b 94.99 RGS'!O34</f>
        <v>0.4019620681097963</v>
      </c>
      <c r="E28" s="161"/>
      <c r="F28" s="161"/>
      <c r="G28" s="142"/>
      <c r="H28" s="143"/>
      <c r="I28" s="144"/>
      <c r="J28" s="144"/>
      <c r="K28" s="123"/>
      <c r="L28" s="145"/>
      <c r="M28" s="101">
        <f>'[1]PF Ob 5B'!P44</f>
        <v>24.442000000000007</v>
      </c>
      <c r="N28" s="101">
        <f>'[1]PF Ob 5B'!K44</f>
        <v>22.894000000000005</v>
      </c>
      <c r="O28" s="168">
        <f>M28+N28</f>
        <v>47.33600000000001</v>
      </c>
    </row>
    <row r="29" spans="1:15" s="95" customFormat="1" ht="12.75" customHeight="1">
      <c r="A29" s="169" t="str">
        <f>'[1]Ob 5b - ipotesi'!A29</f>
        <v>C(99) 261 del 2.2.99</v>
      </c>
      <c r="B29" s="170"/>
      <c r="C29" s="171"/>
      <c r="D29" s="172"/>
      <c r="E29" s="173"/>
      <c r="F29" s="173"/>
      <c r="G29" s="174"/>
      <c r="H29" s="175"/>
      <c r="I29" s="176"/>
      <c r="J29" s="176"/>
      <c r="K29" s="177"/>
      <c r="L29" s="178" t="s">
        <v>46</v>
      </c>
      <c r="M29" s="179">
        <f>M28*50/100</f>
        <v>12.221000000000004</v>
      </c>
      <c r="N29" s="179">
        <f>N28*50/100</f>
        <v>11.447000000000003</v>
      </c>
      <c r="O29" s="180">
        <f>O28*50/100</f>
        <v>23.668000000000006</v>
      </c>
    </row>
    <row r="30" spans="1:15" ht="12.75">
      <c r="A30" s="181" t="s">
        <v>51</v>
      </c>
      <c r="B30" s="163">
        <f>SUM(B10:B28)</f>
        <v>1649.479838</v>
      </c>
      <c r="D30" s="182"/>
      <c r="E30" s="163">
        <f>SUM(E10:E28)</f>
        <v>37.80199999999997</v>
      </c>
      <c r="F30" s="163">
        <f>SUM(F10:F28)</f>
        <v>33.241000000000014</v>
      </c>
      <c r="G30" s="164">
        <f>SUM(G10:G28)</f>
        <v>71.04299999999998</v>
      </c>
      <c r="H30" s="166"/>
      <c r="I30" s="163">
        <f>I11+I13+I21+I23</f>
        <v>33.36075000000002</v>
      </c>
      <c r="J30" s="163">
        <f>J11+J13+J21+J23</f>
        <v>31.88175</v>
      </c>
      <c r="K30" s="164">
        <f>K11+K13+K21+K23</f>
        <v>65.24250000000002</v>
      </c>
      <c r="L30" s="145"/>
      <c r="M30" s="163">
        <f>M15+M19+M29</f>
        <v>22.542000000000005</v>
      </c>
      <c r="N30" s="163">
        <f>N15+N19+N29</f>
        <v>18.75350000000001</v>
      </c>
      <c r="O30" s="164">
        <f>O15+O19+O29</f>
        <v>41.29550000000001</v>
      </c>
    </row>
    <row r="31" spans="1:15" ht="12.75">
      <c r="A31" s="183" t="s">
        <v>52</v>
      </c>
      <c r="B31" s="184"/>
      <c r="C31" s="185"/>
      <c r="D31" s="186"/>
      <c r="E31" s="187">
        <f>E30*1.93627</f>
        <v>73.19487853999995</v>
      </c>
      <c r="F31" s="187">
        <f>F30*1.93627</f>
        <v>64.36355107000003</v>
      </c>
      <c r="G31" s="188">
        <f>G30*1.93627</f>
        <v>137.55842960999996</v>
      </c>
      <c r="H31" s="189"/>
      <c r="I31" s="187">
        <f>I30*1.93627</f>
        <v>64.59541940250003</v>
      </c>
      <c r="J31" s="187">
        <v>61.733</v>
      </c>
      <c r="K31" s="188">
        <v>126.328</v>
      </c>
      <c r="L31" s="190"/>
      <c r="M31" s="187">
        <f>M30*1.93627</f>
        <v>43.64739834000001</v>
      </c>
      <c r="N31" s="187">
        <v>36.313</v>
      </c>
      <c r="O31" s="188">
        <v>79.96</v>
      </c>
    </row>
    <row r="33" spans="3:15" ht="12.75">
      <c r="C33" s="191" t="s">
        <v>53</v>
      </c>
      <c r="D33" s="192"/>
      <c r="E33" s="193"/>
      <c r="F33" s="193"/>
      <c r="G33" s="194">
        <f>G31</f>
        <v>137.55842960999996</v>
      </c>
      <c r="O33" s="195"/>
    </row>
    <row r="34" spans="3:15" ht="12.75">
      <c r="C34" s="196" t="s">
        <v>54</v>
      </c>
      <c r="D34" s="1"/>
      <c r="E34" s="151"/>
      <c r="F34" s="151"/>
      <c r="G34" s="197">
        <v>126.328</v>
      </c>
      <c r="O34" s="195"/>
    </row>
    <row r="35" spans="3:7" ht="12.75">
      <c r="C35" s="196" t="s">
        <v>55</v>
      </c>
      <c r="D35" s="1"/>
      <c r="E35" s="151"/>
      <c r="F35" s="151"/>
      <c r="G35" s="197">
        <v>79.96</v>
      </c>
    </row>
    <row r="36" spans="3:7" ht="12.75">
      <c r="C36" s="198" t="s">
        <v>56</v>
      </c>
      <c r="D36" s="185"/>
      <c r="E36" s="199" t="s">
        <v>57</v>
      </c>
      <c r="F36" s="199"/>
      <c r="G36" s="200">
        <v>343.846</v>
      </c>
    </row>
  </sheetData>
  <printOptions/>
  <pageMargins left="0.33" right="0.29" top="0.51" bottom="0.3" header="0.21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</dc:creator>
  <cp:keywords/>
  <dc:description/>
  <cp:lastModifiedBy>SAPE</cp:lastModifiedBy>
  <cp:lastPrinted>1999-06-04T12:29:29Z</cp:lastPrinted>
  <dcterms:created xsi:type="dcterms:W3CDTF">1999-06-04T10:52:54Z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