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IPE 2006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<sst xmlns="http://schemas.openxmlformats.org/spreadsheetml/2006/main" count="50" uniqueCount="50">
  <si>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Entrate proprie delle aziende USL</t>
  </si>
  <si>
    <t>Partecipazione delle regioni a statuto speciale</t>
  </si>
  <si>
    <t>Fondo sanitario ex decreto legislativo 56/2000</t>
  </si>
  <si>
    <t>medicina penitenziaria (Dati del MEF)</t>
  </si>
  <si>
    <t>Finalizzato al finanziamento degli IZS</t>
  </si>
  <si>
    <t>Contributo per il contratto</t>
  </si>
  <si>
    <t>PIEMONTE</t>
  </si>
  <si>
    <t>VALLE D'AOSTA</t>
  </si>
  <si>
    <t>LOMBARDIA</t>
  </si>
  <si>
    <t xml:space="preserve"> BOLZANO</t>
  </si>
  <si>
    <t>TRENTO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</si>
  <si>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</si>
  <si>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</si>
  <si>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</si>
  <si>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</si>
  <si>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</si>
  <si>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</si>
  <si>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</si>
  <si>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</si>
  <si>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</si>
  <si>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</si>
  <si>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</si>
  <si>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</si>
  <si>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</si>
  <si>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</si>
  <si>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</si>
  <si>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BAMBINO GESU'</t>
  </si>
  <si>
    <t>A.C.I.S.M.O.M.</t>
  </si>
  <si>
    <t>Totale fabbisogno 2006</t>
  </si>
  <si>
    <t>Diversi criteri</t>
  </si>
  <si>
    <t>CONTRATTO per IZS</t>
  </si>
  <si>
    <t>MED. PENITENZIARIA</t>
  </si>
  <si>
    <t>IZS</t>
  </si>
  <si>
    <t>CRI</t>
  </si>
  <si>
    <t>TOTALE FABBISOGNO</t>
  </si>
  <si>
    <t>Mobilità sanitaria del 2004 da verificare tra le Regioni con Bambino Gesù e SMOM</t>
  </si>
  <si>
    <t>Contratto per IZS</t>
  </si>
  <si>
    <t>IRAP Stimata   2006</t>
  </si>
  <si>
    <t>Addizionale IRPEF stimata  2006</t>
  </si>
  <si>
    <t>Riequilibrio di cassa concordato tra le regioni</t>
  </si>
  <si>
    <t>Altre Vincolate</t>
  </si>
  <si>
    <t>Tot. entrate proprie e partecipaz. regioni a statuto speciale</t>
  </si>
  <si>
    <t>TOTALE PER CASSA ALLE REGIONI</t>
  </si>
  <si>
    <t>TOTALE GENERALE REGIONI E ALTRI ENTI</t>
  </si>
  <si>
    <t>Fabbisogno sanitario finanziato dal decreto legislativo 56/2000 (*)</t>
  </si>
  <si>
    <t xml:space="preserve">(*)   Importi indicati in via provvisoria a copertura integrale. </t>
  </si>
  <si>
    <t>FRIULI V. GIULIA</t>
  </si>
  <si>
    <t>REGIONI E P.A.</t>
  </si>
  <si>
    <t>TOTALE REGIONI</t>
  </si>
  <si>
    <t>RIPARTO DISPONIBILITA' FONDO SERVIZIO SANITARIO NAZIONALE - ANNO 2006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</si>
</sst>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.00_-;\-[$€-2]\ * #,##0.00_-;_-[$€-2]\ * &quot;-&quot;??_-"/>
    <numFmt numFmtId="171" formatCode="_-* #,##0.00_-;\-* #,##0.00_-;_-* &quot;-&quot;_-;_-@_-"/>
    <numFmt numFmtId="172" formatCode="#,##0.000"/>
    <numFmt numFmtId="173" formatCode="#,##0.0"/>
    <numFmt numFmtId="174" formatCode="_-* #,##0.0_-;\-* #,##0.0_-;_-* &quot;-&quot;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sz val="8"/>
      <color indexed="9"/>
      <name val="Arial"/>
      <family val="2"/>
    </font>
    <font>
      <sz val="9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1" fontId="0" fillId="0" borderId="0" xfId="19" applyFont="1" applyFill="1" applyBorder="1" applyAlignment="1">
      <alignment horizontal="center"/>
    </xf>
    <xf numFmtId="1" fontId="0" fillId="0" borderId="0" xfId="19" applyNumberFormat="1" applyFont="1" applyFill="1" applyBorder="1" applyAlignment="1">
      <alignment/>
    </xf>
    <xf numFmtId="41" fontId="6" fillId="0" borderId="0" xfId="19" applyFont="1" applyFill="1" applyBorder="1" applyAlignment="1">
      <alignment horizontal="center"/>
    </xf>
    <xf numFmtId="41" fontId="0" fillId="0" borderId="0" xfId="19" applyFont="1" applyFill="1" applyBorder="1" applyAlignment="1">
      <alignment/>
    </xf>
    <xf numFmtId="41" fontId="0" fillId="0" borderId="0" xfId="19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5" fillId="0" borderId="0" xfId="19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19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1" fontId="0" fillId="0" borderId="6" xfId="19" applyFont="1" applyFill="1" applyBorder="1" applyAlignment="1">
      <alignment/>
    </xf>
    <xf numFmtId="0" fontId="0" fillId="0" borderId="7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19" applyFill="1" applyBorder="1" applyAlignment="1">
      <alignment/>
    </xf>
    <xf numFmtId="0" fontId="0" fillId="0" borderId="0" xfId="0" applyFill="1" applyBorder="1" applyAlignment="1">
      <alignment horizontal="center"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41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41" fontId="0" fillId="0" borderId="0" xfId="19" applyFont="1" applyFill="1" applyBorder="1" applyAlignment="1">
      <alignment/>
    </xf>
    <xf numFmtId="41" fontId="4" fillId="0" borderId="0" xfId="19" applyFont="1" applyAlignment="1">
      <alignment/>
    </xf>
    <xf numFmtId="1" fontId="0" fillId="0" borderId="0" xfId="0" applyNumberFormat="1" applyAlignment="1">
      <alignment/>
    </xf>
    <xf numFmtId="1" fontId="3" fillId="0" borderId="6" xfId="0" applyNumberFormat="1" applyFont="1" applyFill="1" applyBorder="1" applyAlignment="1">
      <alignment/>
    </xf>
    <xf numFmtId="1" fontId="4" fillId="0" borderId="6" xfId="0" applyNumberFormat="1" applyFont="1" applyBorder="1" applyAlignment="1">
      <alignment/>
    </xf>
    <xf numFmtId="0" fontId="0" fillId="0" borderId="6" xfId="0" applyFill="1" applyBorder="1" applyAlignment="1">
      <alignment/>
    </xf>
    <xf numFmtId="41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41" fontId="0" fillId="0" borderId="6" xfId="19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right"/>
    </xf>
    <xf numFmtId="41" fontId="0" fillId="0" borderId="8" xfId="19" applyFont="1" applyFill="1" applyBorder="1" applyAlignment="1">
      <alignment horizontal="left" vertical="center"/>
    </xf>
    <xf numFmtId="0" fontId="0" fillId="0" borderId="8" xfId="19" applyNumberFormat="1" applyFont="1" applyFill="1" applyBorder="1" applyAlignment="1">
      <alignment horizontal="left" vertical="center"/>
    </xf>
    <xf numFmtId="41" fontId="4" fillId="0" borderId="9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0" fillId="0" borderId="11" xfId="19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19" applyNumberFormat="1" applyFont="1" applyFill="1" applyBorder="1" applyAlignment="1">
      <alignment/>
    </xf>
    <xf numFmtId="3" fontId="0" fillId="0" borderId="11" xfId="19" applyNumberFormat="1" applyFont="1" applyBorder="1" applyAlignment="1">
      <alignment/>
    </xf>
    <xf numFmtId="41" fontId="0" fillId="0" borderId="11" xfId="20" applyNumberFormat="1" applyFont="1" applyFill="1" applyBorder="1" applyAlignment="1">
      <alignment/>
    </xf>
    <xf numFmtId="38" fontId="0" fillId="0" borderId="11" xfId="19" applyNumberFormat="1" applyFont="1" applyFill="1" applyBorder="1" applyAlignment="1">
      <alignment/>
    </xf>
    <xf numFmtId="41" fontId="0" fillId="0" borderId="11" xfId="19" applyFont="1" applyFill="1" applyBorder="1" applyAlignment="1">
      <alignment horizontal="left" vertical="center"/>
    </xf>
    <xf numFmtId="3" fontId="3" fillId="0" borderId="11" xfId="19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1" xfId="17" applyNumberFormat="1" applyFont="1" applyFill="1" applyBorder="1" applyAlignment="1">
      <alignment/>
    </xf>
    <xf numFmtId="0" fontId="0" fillId="0" borderId="11" xfId="19" applyNumberFormat="1" applyFont="1" applyFill="1" applyBorder="1" applyAlignment="1">
      <alignment/>
    </xf>
    <xf numFmtId="10" fontId="0" fillId="0" borderId="11" xfId="20" applyNumberFormat="1" applyFont="1" applyFill="1" applyBorder="1" applyAlignment="1">
      <alignment/>
    </xf>
    <xf numFmtId="3" fontId="9" fillId="0" borderId="11" xfId="17" applyNumberFormat="1" applyFont="1" applyFill="1" applyBorder="1" applyAlignment="1">
      <alignment/>
    </xf>
    <xf numFmtId="0" fontId="5" fillId="0" borderId="11" xfId="19" applyNumberFormat="1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41" fontId="11" fillId="0" borderId="12" xfId="0" applyNumberFormat="1" applyFont="1" applyFill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41" fontId="4" fillId="0" borderId="15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7" xfId="19" applyFont="1" applyBorder="1" applyAlignment="1">
      <alignment/>
    </xf>
    <xf numFmtId="41" fontId="4" fillId="0" borderId="18" xfId="0" applyNumberFormat="1" applyFont="1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1" fontId="0" fillId="0" borderId="6" xfId="19" applyFont="1" applyFill="1" applyBorder="1" applyAlignment="1">
      <alignment/>
    </xf>
    <xf numFmtId="1" fontId="0" fillId="0" borderId="6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2" borderId="4" xfId="0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 vertical="center" wrapText="1"/>
    </xf>
    <xf numFmtId="41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41" fontId="0" fillId="0" borderId="8" xfId="0" applyNumberFormat="1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Font="1" applyBorder="1" applyAlignment="1">
      <alignment/>
    </xf>
    <xf numFmtId="41" fontId="0" fillId="0" borderId="8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41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41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4" fillId="0" borderId="6" xfId="0" applyNumberFormat="1" applyFont="1" applyFill="1" applyBorder="1" applyAlignment="1">
      <alignment/>
    </xf>
    <xf numFmtId="1" fontId="4" fillId="0" borderId="6" xfId="19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center"/>
    </xf>
    <xf numFmtId="41" fontId="0" fillId="0" borderId="6" xfId="0" applyNumberFormat="1" applyFont="1" applyFill="1" applyBorder="1" applyAlignment="1">
      <alignment horizontal="center"/>
    </xf>
    <xf numFmtId="41" fontId="14" fillId="0" borderId="6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0" fillId="0" borderId="0" xfId="19" applyFont="1" applyBorder="1" applyAlignment="1">
      <alignment/>
    </xf>
    <xf numFmtId="41" fontId="0" fillId="0" borderId="18" xfId="0" applyNumberFormat="1" applyFont="1" applyBorder="1" applyAlignment="1">
      <alignment/>
    </xf>
    <xf numFmtId="0" fontId="8" fillId="2" borderId="0" xfId="0" applyFont="1" applyFill="1" applyBorder="1" applyAlignment="1">
      <alignment/>
    </xf>
    <xf numFmtId="41" fontId="0" fillId="0" borderId="11" xfId="19" applyFont="1" applyFill="1" applyBorder="1" applyAlignment="1" quotePrefix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 quotePrefix="1">
      <alignment horizontal="left" vertical="center"/>
    </xf>
    <xf numFmtId="0" fontId="0" fillId="0" borderId="13" xfId="0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 vertical="center"/>
    </xf>
    <xf numFmtId="0" fontId="15" fillId="0" borderId="7" xfId="0" applyFont="1" applyFill="1" applyBorder="1" applyAlignment="1">
      <alignment vertical="center"/>
    </xf>
    <xf numFmtId="49" fontId="10" fillId="0" borderId="24" xfId="0" applyNumberFormat="1" applyFont="1" applyBorder="1" applyAlignment="1">
      <alignment/>
    </xf>
    <xf numFmtId="49" fontId="10" fillId="0" borderId="26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9"/>
  <sheetViews>
    <sheetView tabSelected="1" zoomScale="80" zoomScaleNormal="80" workbookViewId="0" topLeftCell="A1">
      <selection activeCell="A5" sqref="A5"/>
    </sheetView>
  </sheetViews>
  <sheetFormatPr defaultColWidth="9.140625" defaultRowHeight="12.75"/>
  <cols>
    <col min="1" max="1" width="20.8515625" style="0" customWidth="1"/>
    <col min="2" max="2" width="16.140625" style="0" customWidth="1"/>
    <col min="3" max="3" width="14.7109375" style="35" customWidth="1"/>
    <col min="4" max="4" width="14.8515625" style="0" customWidth="1"/>
    <col min="5" max="5" width="15.7109375" style="0" customWidth="1"/>
    <col min="6" max="6" width="16.140625" style="0" customWidth="1"/>
    <col min="7" max="7" width="16.8515625" style="0" customWidth="1"/>
    <col min="8" max="8" width="15.7109375" style="0" customWidth="1"/>
    <col min="9" max="10" width="13.28125" style="0" customWidth="1"/>
    <col min="11" max="11" width="13.140625" style="0" customWidth="1"/>
    <col min="12" max="12" width="11.28125" style="0" customWidth="1"/>
    <col min="13" max="13" width="23.00390625" style="0" bestFit="1" customWidth="1"/>
    <col min="14" max="14" width="2.00390625" style="0" hidden="1" customWidth="1"/>
    <col min="15" max="15" width="14.00390625" style="0" customWidth="1"/>
    <col min="16" max="16" width="11.8515625" style="0" hidden="1" customWidth="1"/>
    <col min="17" max="17" width="18.7109375" style="0" customWidth="1"/>
  </cols>
  <sheetData>
    <row r="1" spans="1:11" ht="10.5" customHeight="1">
      <c r="A1" s="3"/>
      <c r="B1" s="4"/>
      <c r="C1" s="5"/>
      <c r="D1" s="4"/>
      <c r="E1" s="4"/>
      <c r="F1" s="4"/>
      <c r="G1" s="4"/>
      <c r="H1" s="4"/>
      <c r="I1" s="4"/>
      <c r="J1" s="4"/>
      <c r="K1" s="4"/>
    </row>
    <row r="2" spans="1:11" ht="17.25" customHeight="1">
      <c r="A2" s="6"/>
      <c r="B2" s="6"/>
      <c r="C2" s="7"/>
      <c r="D2" s="4"/>
      <c r="E2" s="4"/>
      <c r="F2" s="4"/>
      <c r="G2" s="4"/>
      <c r="H2" s="4"/>
      <c r="I2" s="4"/>
      <c r="J2" s="4"/>
      <c r="K2" s="4"/>
    </row>
    <row r="3" spans="1:11" ht="12.75">
      <c r="A3" s="8"/>
      <c r="B3" s="6"/>
      <c r="C3" s="7"/>
      <c r="D3" s="9"/>
      <c r="E3" s="6"/>
      <c r="F3" s="6"/>
      <c r="G3" s="6"/>
      <c r="H3" s="6"/>
      <c r="I3" s="6"/>
      <c r="J3" s="6"/>
      <c r="K3" s="6"/>
    </row>
    <row r="4" spans="1:17" ht="35.25">
      <c r="A4" s="118" t="s">
        <v>49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3" ht="12.75">
      <c r="A5" s="11"/>
      <c r="B5" s="9"/>
      <c r="C5" s="12"/>
      <c r="D5" s="11"/>
      <c r="E5" s="10"/>
      <c r="F5" s="10"/>
      <c r="G5" s="10"/>
      <c r="H5" s="10"/>
      <c r="I5" s="10"/>
      <c r="J5" s="10"/>
      <c r="K5" s="10"/>
      <c r="L5" s="13"/>
      <c r="M5" s="13"/>
    </row>
    <row r="6" spans="1:13" ht="13.5" thickBot="1">
      <c r="A6" s="14"/>
      <c r="B6" s="6"/>
      <c r="C6" s="15"/>
      <c r="D6" s="10"/>
      <c r="E6" s="10"/>
      <c r="F6" s="10"/>
      <c r="G6" s="10"/>
      <c r="H6" s="10"/>
      <c r="I6" s="10"/>
      <c r="J6" s="10"/>
      <c r="K6" s="10"/>
      <c r="L6" s="13"/>
      <c r="M6" s="13"/>
    </row>
    <row r="7" spans="1:17" ht="126.75" customHeight="1">
      <c r="A7" s="78" t="s">
        <v>47</v>
      </c>
      <c r="B7" s="16" t="s">
        <v>28</v>
      </c>
      <c r="C7" s="16" t="s">
        <v>0</v>
      </c>
      <c r="D7" s="16" t="s">
        <v>1</v>
      </c>
      <c r="E7" s="16" t="s">
        <v>37</v>
      </c>
      <c r="F7" s="17" t="s">
        <v>38</v>
      </c>
      <c r="G7" s="18" t="s">
        <v>44</v>
      </c>
      <c r="H7" s="16" t="s">
        <v>2</v>
      </c>
      <c r="I7" s="16" t="s">
        <v>39</v>
      </c>
      <c r="J7" s="16" t="s">
        <v>35</v>
      </c>
      <c r="K7" s="16" t="s">
        <v>36</v>
      </c>
      <c r="L7" s="19" t="s">
        <v>3</v>
      </c>
      <c r="M7" s="20" t="s">
        <v>42</v>
      </c>
      <c r="N7" s="76"/>
      <c r="O7" s="110" t="s">
        <v>4</v>
      </c>
      <c r="P7" s="70" t="s">
        <v>5</v>
      </c>
      <c r="Q7" s="71" t="s">
        <v>43</v>
      </c>
    </row>
    <row r="8" spans="1:17" ht="12.75">
      <c r="A8" s="111" t="s">
        <v>6</v>
      </c>
      <c r="B8" s="47">
        <v>6685389150.152708</v>
      </c>
      <c r="C8" s="48">
        <v>167095970.96053094</v>
      </c>
      <c r="D8" s="49"/>
      <c r="E8" s="50">
        <v>2605085810.43623</v>
      </c>
      <c r="F8" s="50">
        <v>483654380.50817096</v>
      </c>
      <c r="G8" s="49">
        <v>3429552988.2083106</v>
      </c>
      <c r="H8" s="47"/>
      <c r="I8" s="51"/>
      <c r="J8" s="52">
        <v>-19143833.951600026</v>
      </c>
      <c r="K8" s="47">
        <v>1003000</v>
      </c>
      <c r="L8" s="53">
        <v>853000</v>
      </c>
      <c r="M8" s="53">
        <f aca="true" t="shared" si="0" ref="M8:M30">+E8+F8+G8+H8+I8+J8+K8+L8</f>
        <v>6501005345.201112</v>
      </c>
      <c r="N8" s="103"/>
      <c r="O8" s="63">
        <v>17893303</v>
      </c>
      <c r="P8" s="105">
        <v>1003000</v>
      </c>
      <c r="Q8" s="106">
        <f>+O8+M8</f>
        <v>6518898648.201112</v>
      </c>
    </row>
    <row r="9" spans="1:17" ht="12.75">
      <c r="A9" s="111" t="s">
        <v>7</v>
      </c>
      <c r="B9" s="47">
        <v>187336404.96255717</v>
      </c>
      <c r="C9" s="48">
        <v>4341335.56248852</v>
      </c>
      <c r="D9" s="49">
        <v>87830341</v>
      </c>
      <c r="E9" s="50">
        <v>80399583.09430873</v>
      </c>
      <c r="F9" s="54">
        <v>14765144.889184587</v>
      </c>
      <c r="G9" s="49"/>
      <c r="H9" s="47"/>
      <c r="I9" s="51"/>
      <c r="J9" s="52">
        <v>-16281991.219880003</v>
      </c>
      <c r="K9" s="47"/>
      <c r="L9" s="53">
        <v>44000</v>
      </c>
      <c r="M9" s="53">
        <f t="shared" si="0"/>
        <v>78926736.76361333</v>
      </c>
      <c r="N9" s="103"/>
      <c r="O9" s="22"/>
      <c r="P9" s="105">
        <v>0</v>
      </c>
      <c r="Q9" s="106">
        <f aca="true" t="shared" si="1" ref="Q9:Q32">+O9+M9</f>
        <v>78926736.76361333</v>
      </c>
    </row>
    <row r="10" spans="1:17" s="23" customFormat="1" ht="12.75">
      <c r="A10" s="111" t="s">
        <v>8</v>
      </c>
      <c r="B10" s="47">
        <v>14162593113.465382</v>
      </c>
      <c r="C10" s="48">
        <v>344688925.65976983</v>
      </c>
      <c r="D10" s="49"/>
      <c r="E10" s="50">
        <v>7974104127.066988</v>
      </c>
      <c r="F10" s="50">
        <v>1137112897.5140207</v>
      </c>
      <c r="G10" s="49">
        <v>4706687162.884373</v>
      </c>
      <c r="H10" s="47"/>
      <c r="I10" s="52">
        <v>-73572294</v>
      </c>
      <c r="J10" s="52">
        <v>437922209.87547994</v>
      </c>
      <c r="K10" s="47">
        <v>2491000</v>
      </c>
      <c r="L10" s="53">
        <v>820000</v>
      </c>
      <c r="M10" s="53">
        <f t="shared" si="0"/>
        <v>14185565103.340862</v>
      </c>
      <c r="N10" s="107"/>
      <c r="O10" s="63">
        <v>37467597</v>
      </c>
      <c r="P10" s="105">
        <v>2491000</v>
      </c>
      <c r="Q10" s="106">
        <f t="shared" si="1"/>
        <v>14223032700.340862</v>
      </c>
    </row>
    <row r="11" spans="1:17" ht="12.75">
      <c r="A11" s="112" t="s">
        <v>9</v>
      </c>
      <c r="B11" s="47">
        <v>702382246.2036427</v>
      </c>
      <c r="C11" s="48">
        <v>17089037.880940117</v>
      </c>
      <c r="D11" s="49">
        <v>261995396</v>
      </c>
      <c r="E11" s="50">
        <v>366138563.8895886</v>
      </c>
      <c r="F11" s="54">
        <v>57159248.734337375</v>
      </c>
      <c r="G11" s="49"/>
      <c r="H11" s="47"/>
      <c r="I11" s="51"/>
      <c r="J11" s="52">
        <v>6582825.039299991</v>
      </c>
      <c r="K11" s="47"/>
      <c r="L11" s="53">
        <v>38000</v>
      </c>
      <c r="M11" s="53">
        <f t="shared" si="0"/>
        <v>429918637.66322595</v>
      </c>
      <c r="N11" s="103"/>
      <c r="O11" s="64"/>
      <c r="P11" s="105">
        <v>0</v>
      </c>
      <c r="Q11" s="106">
        <f t="shared" si="1"/>
        <v>429918637.66322595</v>
      </c>
    </row>
    <row r="12" spans="1:17" ht="12.75">
      <c r="A12" s="111" t="s">
        <v>10</v>
      </c>
      <c r="B12" s="47">
        <v>747996831.2707769</v>
      </c>
      <c r="C12" s="48">
        <v>17328157.36290921</v>
      </c>
      <c r="D12" s="49">
        <v>358784146</v>
      </c>
      <c r="E12" s="50">
        <v>317826654.90135616</v>
      </c>
      <c r="F12" s="54">
        <v>54057873.59956868</v>
      </c>
      <c r="G12" s="49"/>
      <c r="H12" s="47"/>
      <c r="I12" s="51"/>
      <c r="J12" s="52">
        <v>-15433743.140960008</v>
      </c>
      <c r="K12" s="47"/>
      <c r="L12" s="53">
        <v>48000</v>
      </c>
      <c r="M12" s="53">
        <f t="shared" si="0"/>
        <v>356498785.35996485</v>
      </c>
      <c r="N12" s="103"/>
      <c r="O12" s="64"/>
      <c r="P12" s="105">
        <v>0</v>
      </c>
      <c r="Q12" s="106">
        <f t="shared" si="1"/>
        <v>356498785.35996485</v>
      </c>
    </row>
    <row r="13" spans="1:17" ht="12.75">
      <c r="A13" s="111" t="s">
        <v>11</v>
      </c>
      <c r="B13" s="47">
        <v>7089660021.475539</v>
      </c>
      <c r="C13" s="48">
        <v>187978900.23357677</v>
      </c>
      <c r="D13" s="49"/>
      <c r="E13" s="50">
        <v>3256357263.045284</v>
      </c>
      <c r="F13" s="50">
        <v>492233770.89833796</v>
      </c>
      <c r="G13" s="49">
        <v>3153090087.5319176</v>
      </c>
      <c r="H13" s="47"/>
      <c r="I13" s="52">
        <v>-26930872</v>
      </c>
      <c r="J13" s="52">
        <v>116068383.1310199</v>
      </c>
      <c r="K13" s="47">
        <v>1350000</v>
      </c>
      <c r="L13" s="53">
        <v>363000</v>
      </c>
      <c r="M13" s="53">
        <f t="shared" si="0"/>
        <v>6992531632.606559</v>
      </c>
      <c r="N13" s="103"/>
      <c r="O13" s="63">
        <v>22040527</v>
      </c>
      <c r="P13" s="105">
        <v>1350000</v>
      </c>
      <c r="Q13" s="106">
        <f t="shared" si="1"/>
        <v>7014572159.606559</v>
      </c>
    </row>
    <row r="14" spans="1:17" ht="12.75" customHeight="1">
      <c r="A14" s="111" t="s">
        <v>46</v>
      </c>
      <c r="B14" s="47">
        <v>1868228644.1425612</v>
      </c>
      <c r="C14" s="48">
        <v>47484584.299533896</v>
      </c>
      <c r="D14" s="49">
        <v>953053723</v>
      </c>
      <c r="E14" s="50">
        <v>734441983.4280523</v>
      </c>
      <c r="F14" s="54">
        <v>133248353.44077341</v>
      </c>
      <c r="G14" s="49"/>
      <c r="H14" s="47"/>
      <c r="I14" s="51"/>
      <c r="J14" s="52">
        <v>15341197.482700005</v>
      </c>
      <c r="K14" s="47"/>
      <c r="L14" s="53">
        <v>160000</v>
      </c>
      <c r="M14" s="53">
        <f t="shared" si="0"/>
        <v>883191534.3515257</v>
      </c>
      <c r="N14" s="103"/>
      <c r="O14" s="22"/>
      <c r="P14" s="105">
        <v>0</v>
      </c>
      <c r="Q14" s="106">
        <f t="shared" si="1"/>
        <v>883191534.3515257</v>
      </c>
    </row>
    <row r="15" spans="1:17" s="23" customFormat="1" ht="12.75">
      <c r="A15" s="111" t="s">
        <v>12</v>
      </c>
      <c r="B15" s="47">
        <v>2539285917.9207525</v>
      </c>
      <c r="C15" s="48">
        <v>62729871.5311659</v>
      </c>
      <c r="D15" s="49"/>
      <c r="E15" s="50">
        <v>752933337.8943729</v>
      </c>
      <c r="F15" s="50">
        <v>179313720.38163295</v>
      </c>
      <c r="G15" s="49">
        <v>1544308987.6447465</v>
      </c>
      <c r="H15" s="47"/>
      <c r="I15" s="51">
        <v>98476934</v>
      </c>
      <c r="J15" s="52">
        <v>-19466032.970419995</v>
      </c>
      <c r="K15" s="47"/>
      <c r="L15" s="53">
        <v>307000</v>
      </c>
      <c r="M15" s="53">
        <f t="shared" si="0"/>
        <v>2555873946.9503326</v>
      </c>
      <c r="N15" s="107"/>
      <c r="O15" s="22"/>
      <c r="P15" s="105">
        <v>0</v>
      </c>
      <c r="Q15" s="106">
        <f t="shared" si="1"/>
        <v>2555873946.9503326</v>
      </c>
    </row>
    <row r="16" spans="1:17" ht="12.75">
      <c r="A16" s="111" t="s">
        <v>13</v>
      </c>
      <c r="B16" s="47">
        <v>6440497863.142933</v>
      </c>
      <c r="C16" s="48">
        <v>171955829.11458957</v>
      </c>
      <c r="D16" s="49"/>
      <c r="E16" s="50">
        <v>2973610144.5954986</v>
      </c>
      <c r="F16" s="50">
        <v>484488371.424136</v>
      </c>
      <c r="G16" s="49">
        <v>2810443518.123298</v>
      </c>
      <c r="H16" s="47"/>
      <c r="I16" s="51"/>
      <c r="J16" s="52">
        <v>270308491.14836</v>
      </c>
      <c r="K16" s="47"/>
      <c r="L16" s="53">
        <v>510000</v>
      </c>
      <c r="M16" s="53">
        <f t="shared" si="0"/>
        <v>6539360525.291293</v>
      </c>
      <c r="N16" s="103"/>
      <c r="O16" s="22"/>
      <c r="P16" s="105">
        <v>0</v>
      </c>
      <c r="Q16" s="106">
        <f t="shared" si="1"/>
        <v>6539360525.291293</v>
      </c>
    </row>
    <row r="17" spans="1:17" ht="12.75">
      <c r="A17" s="111" t="s">
        <v>14</v>
      </c>
      <c r="B17" s="47">
        <v>5603773886.695963</v>
      </c>
      <c r="C17" s="48">
        <v>138369096.3480757</v>
      </c>
      <c r="D17" s="49"/>
      <c r="E17" s="50">
        <v>2049122375.2821543</v>
      </c>
      <c r="F17" s="50">
        <v>367542716.66143256</v>
      </c>
      <c r="G17" s="49">
        <v>3048739698.752376</v>
      </c>
      <c r="H17" s="47"/>
      <c r="I17" s="51"/>
      <c r="J17" s="52">
        <v>102510571.59027998</v>
      </c>
      <c r="K17" s="47"/>
      <c r="L17" s="53">
        <v>391000</v>
      </c>
      <c r="M17" s="53">
        <f t="shared" si="0"/>
        <v>5568306362.2862425</v>
      </c>
      <c r="N17" s="103"/>
      <c r="O17" s="22"/>
      <c r="P17" s="105">
        <v>0</v>
      </c>
      <c r="Q17" s="106">
        <f t="shared" si="1"/>
        <v>5568306362.2862425</v>
      </c>
    </row>
    <row r="18" spans="1:17" ht="12.75">
      <c r="A18" s="111" t="s">
        <v>15</v>
      </c>
      <c r="B18" s="47">
        <v>1335719418.665466</v>
      </c>
      <c r="C18" s="48">
        <v>34031402.0407588</v>
      </c>
      <c r="D18" s="49"/>
      <c r="E18" s="50">
        <v>349462730.66827434</v>
      </c>
      <c r="F18" s="50">
        <v>77782486.4792113</v>
      </c>
      <c r="G18" s="49">
        <v>874442799.5179803</v>
      </c>
      <c r="H18" s="47"/>
      <c r="I18" s="51"/>
      <c r="J18" s="52">
        <v>22472587.07877999</v>
      </c>
      <c r="K18" s="47">
        <v>787000</v>
      </c>
      <c r="L18" s="53">
        <v>111000</v>
      </c>
      <c r="M18" s="53">
        <f t="shared" si="0"/>
        <v>1325058603.7442458</v>
      </c>
      <c r="N18" s="103"/>
      <c r="O18" s="63">
        <v>13520138</v>
      </c>
      <c r="P18" s="105">
        <v>787000</v>
      </c>
      <c r="Q18" s="106">
        <f t="shared" si="1"/>
        <v>1338578741.7442458</v>
      </c>
    </row>
    <row r="19" spans="1:17" ht="12.75">
      <c r="A19" s="111" t="s">
        <v>16</v>
      </c>
      <c r="B19" s="47">
        <v>2341813737.560765</v>
      </c>
      <c r="C19" s="48">
        <v>57467177.10078783</v>
      </c>
      <c r="D19" s="49"/>
      <c r="E19" s="50">
        <v>810118148.3673632</v>
      </c>
      <c r="F19" s="50">
        <v>140754024.56926337</v>
      </c>
      <c r="G19" s="49">
        <v>1333474387.624138</v>
      </c>
      <c r="H19" s="47"/>
      <c r="I19" s="51"/>
      <c r="J19" s="52">
        <v>-46381695.29542</v>
      </c>
      <c r="K19" s="47"/>
      <c r="L19" s="53">
        <v>106000</v>
      </c>
      <c r="M19" s="53">
        <f t="shared" si="0"/>
        <v>2238070865.2653446</v>
      </c>
      <c r="N19" s="103"/>
      <c r="O19" s="22"/>
      <c r="P19" s="105">
        <v>0</v>
      </c>
      <c r="Q19" s="106">
        <f t="shared" si="1"/>
        <v>2238070865.2653446</v>
      </c>
    </row>
    <row r="20" spans="1:17" s="23" customFormat="1" ht="12.75">
      <c r="A20" s="111" t="s">
        <v>17</v>
      </c>
      <c r="B20" s="47">
        <v>7911997482.718592</v>
      </c>
      <c r="C20" s="48">
        <v>162193246.8950178</v>
      </c>
      <c r="D20" s="49"/>
      <c r="E20" s="50">
        <v>3859974706.926849</v>
      </c>
      <c r="F20" s="50">
        <v>581585606.9857067</v>
      </c>
      <c r="G20" s="49">
        <v>3358243921.806036</v>
      </c>
      <c r="H20" s="47"/>
      <c r="I20" s="51"/>
      <c r="J20" s="52">
        <v>-107762569.99060008</v>
      </c>
      <c r="K20" s="47">
        <v>1103000</v>
      </c>
      <c r="L20" s="53">
        <v>782000</v>
      </c>
      <c r="M20" s="53">
        <f t="shared" si="0"/>
        <v>7693926665.727992</v>
      </c>
      <c r="N20" s="107"/>
      <c r="O20" s="63">
        <v>18449482</v>
      </c>
      <c r="P20" s="105">
        <v>1103000</v>
      </c>
      <c r="Q20" s="106">
        <f t="shared" si="1"/>
        <v>7712376147.727992</v>
      </c>
    </row>
    <row r="21" spans="1:17" ht="12.75">
      <c r="A21" s="111" t="s">
        <v>18</v>
      </c>
      <c r="B21" s="47">
        <v>1981229222.5997665</v>
      </c>
      <c r="C21" s="48">
        <v>41537068.199412815</v>
      </c>
      <c r="D21" s="49"/>
      <c r="E21" s="50">
        <v>461608497.87363875</v>
      </c>
      <c r="F21" s="50">
        <v>109831679.6967731</v>
      </c>
      <c r="G21" s="49">
        <v>1368251977.0293546</v>
      </c>
      <c r="H21" s="47"/>
      <c r="I21" s="51"/>
      <c r="J21" s="52">
        <v>11867226.84554001</v>
      </c>
      <c r="K21" s="47">
        <v>875000</v>
      </c>
      <c r="L21" s="53">
        <v>212000</v>
      </c>
      <c r="M21" s="53">
        <f t="shared" si="0"/>
        <v>1952646381.4453063</v>
      </c>
      <c r="N21" s="103"/>
      <c r="O21" s="63">
        <v>13721457</v>
      </c>
      <c r="P21" s="105">
        <v>875000</v>
      </c>
      <c r="Q21" s="106">
        <f t="shared" si="1"/>
        <v>1966367838.4453063</v>
      </c>
    </row>
    <row r="22" spans="1:17" ht="12.75">
      <c r="A22" s="111" t="s">
        <v>19</v>
      </c>
      <c r="B22" s="47">
        <v>492620452.6704143</v>
      </c>
      <c r="C22" s="48">
        <v>12952735.653962892</v>
      </c>
      <c r="D22" s="49"/>
      <c r="E22" s="50">
        <v>39552827.24381832</v>
      </c>
      <c r="F22" s="50">
        <v>24642328.65821755</v>
      </c>
      <c r="G22" s="49">
        <v>415472560.76837844</v>
      </c>
      <c r="H22" s="47"/>
      <c r="I22" s="51">
        <v>2026232</v>
      </c>
      <c r="J22" s="52">
        <v>-2267061.799280163</v>
      </c>
      <c r="K22" s="47"/>
      <c r="L22" s="53">
        <v>45000</v>
      </c>
      <c r="M22" s="53">
        <f t="shared" si="0"/>
        <v>479471886.87113416</v>
      </c>
      <c r="N22" s="103"/>
      <c r="O22" s="22"/>
      <c r="P22" s="105">
        <v>0</v>
      </c>
      <c r="Q22" s="106">
        <f t="shared" si="1"/>
        <v>479471886.87113416</v>
      </c>
    </row>
    <row r="23" spans="1:17" ht="12.75">
      <c r="A23" s="111" t="s">
        <v>20</v>
      </c>
      <c r="B23" s="47">
        <v>8370841070.477664</v>
      </c>
      <c r="C23" s="48">
        <v>163215831.2887517</v>
      </c>
      <c r="D23" s="49"/>
      <c r="E23" s="50">
        <v>1442327997.485423</v>
      </c>
      <c r="F23" s="50">
        <v>333549773.56147856</v>
      </c>
      <c r="G23" s="49">
        <v>6431747468.430762</v>
      </c>
      <c r="H23" s="47"/>
      <c r="I23" s="51"/>
      <c r="J23" s="52">
        <v>-278936485.43133974</v>
      </c>
      <c r="K23" s="47">
        <v>428000</v>
      </c>
      <c r="L23" s="53">
        <v>507000</v>
      </c>
      <c r="M23" s="53">
        <f t="shared" si="0"/>
        <v>7929623754.046324</v>
      </c>
      <c r="N23" s="103"/>
      <c r="O23" s="63">
        <v>14172090</v>
      </c>
      <c r="P23" s="105">
        <v>428000</v>
      </c>
      <c r="Q23" s="106">
        <f t="shared" si="1"/>
        <v>7943795844.046324</v>
      </c>
    </row>
    <row r="24" spans="1:17" ht="12.75">
      <c r="A24" s="111" t="s">
        <v>21</v>
      </c>
      <c r="B24" s="47">
        <v>5984590659.013382</v>
      </c>
      <c r="C24" s="48">
        <v>113350897.76158164</v>
      </c>
      <c r="D24" s="49"/>
      <c r="E24" s="50">
        <v>1221531090.3813772</v>
      </c>
      <c r="F24" s="50">
        <v>233958347.1590187</v>
      </c>
      <c r="G24" s="49">
        <v>4415750323.472986</v>
      </c>
      <c r="H24" s="47"/>
      <c r="I24" s="51"/>
      <c r="J24" s="52">
        <v>-162830251.62554005</v>
      </c>
      <c r="K24" s="47">
        <v>529000</v>
      </c>
      <c r="L24" s="53">
        <v>551000</v>
      </c>
      <c r="M24" s="53">
        <f t="shared" si="0"/>
        <v>5709489509.387842</v>
      </c>
      <c r="N24" s="103"/>
      <c r="O24" s="63">
        <v>13178223</v>
      </c>
      <c r="P24" s="105">
        <v>529000</v>
      </c>
      <c r="Q24" s="106">
        <f t="shared" si="1"/>
        <v>5722667732.387842</v>
      </c>
    </row>
    <row r="25" spans="1:17" ht="12.75">
      <c r="A25" s="112" t="s">
        <v>22</v>
      </c>
      <c r="B25" s="47">
        <v>895018424.8672767</v>
      </c>
      <c r="C25" s="48">
        <v>16926354.00011881</v>
      </c>
      <c r="D25" s="49"/>
      <c r="E25" s="50">
        <v>66715612.21848874</v>
      </c>
      <c r="F25" s="50">
        <v>39117470.21548904</v>
      </c>
      <c r="G25" s="49">
        <v>772258988.433299</v>
      </c>
      <c r="H25" s="47"/>
      <c r="I25" s="51"/>
      <c r="J25" s="52">
        <v>-56174368.446979925</v>
      </c>
      <c r="K25" s="47"/>
      <c r="L25" s="53">
        <v>53000</v>
      </c>
      <c r="M25" s="53">
        <f t="shared" si="0"/>
        <v>821970702.4202968</v>
      </c>
      <c r="N25" s="103"/>
      <c r="O25" s="22"/>
      <c r="P25" s="105">
        <v>0</v>
      </c>
      <c r="Q25" s="106">
        <f t="shared" si="1"/>
        <v>821970702.4202968</v>
      </c>
    </row>
    <row r="26" spans="1:17" s="23" customFormat="1" ht="12.75">
      <c r="A26" s="112" t="s">
        <v>23</v>
      </c>
      <c r="B26" s="47">
        <v>2977159693.3204255</v>
      </c>
      <c r="C26" s="48">
        <v>47418994.290440865</v>
      </c>
      <c r="D26" s="49"/>
      <c r="E26" s="50">
        <v>177908299.2493033</v>
      </c>
      <c r="F26" s="50">
        <v>129230614.45134088</v>
      </c>
      <c r="G26" s="49">
        <v>2622601785.6197815</v>
      </c>
      <c r="H26" s="47"/>
      <c r="I26" s="51"/>
      <c r="J26" s="52">
        <v>-217762875.6006199</v>
      </c>
      <c r="K26" s="47"/>
      <c r="L26" s="53">
        <v>190000</v>
      </c>
      <c r="M26" s="53">
        <f t="shared" si="0"/>
        <v>2712167823.7198057</v>
      </c>
      <c r="N26" s="107"/>
      <c r="O26" s="22"/>
      <c r="P26" s="105">
        <v>0</v>
      </c>
      <c r="Q26" s="106">
        <f t="shared" si="1"/>
        <v>2712167823.7198057</v>
      </c>
    </row>
    <row r="27" spans="1:17" s="23" customFormat="1" ht="12.75">
      <c r="A27" s="111" t="s">
        <v>24</v>
      </c>
      <c r="B27" s="47">
        <v>7410497885.790283</v>
      </c>
      <c r="C27" s="48">
        <v>128084892.79634668</v>
      </c>
      <c r="D27" s="49">
        <v>3149461601</v>
      </c>
      <c r="E27" s="50">
        <v>1619918603.3432097</v>
      </c>
      <c r="F27" s="50">
        <v>306497598.73167557</v>
      </c>
      <c r="G27" s="55"/>
      <c r="H27" s="49">
        <v>2206535189.715398</v>
      </c>
      <c r="I27" s="51"/>
      <c r="J27" s="52">
        <v>-200192634.50080004</v>
      </c>
      <c r="K27" s="47">
        <v>721000</v>
      </c>
      <c r="L27" s="53">
        <v>434000</v>
      </c>
      <c r="M27" s="53">
        <f t="shared" si="0"/>
        <v>3933913757.289483</v>
      </c>
      <c r="N27" s="107"/>
      <c r="O27" s="63">
        <v>14903172</v>
      </c>
      <c r="P27" s="105">
        <v>721000</v>
      </c>
      <c r="Q27" s="106">
        <f t="shared" si="1"/>
        <v>3948816929.289483</v>
      </c>
    </row>
    <row r="28" spans="1:17" ht="12.75">
      <c r="A28" s="111" t="s">
        <v>25</v>
      </c>
      <c r="B28" s="47">
        <v>2452137872.8831472</v>
      </c>
      <c r="C28" s="48">
        <v>45917138.019239746</v>
      </c>
      <c r="D28" s="49">
        <v>711119983</v>
      </c>
      <c r="E28" s="50">
        <v>620772887.0234619</v>
      </c>
      <c r="F28" s="50">
        <v>119634101.42091338</v>
      </c>
      <c r="G28" s="55"/>
      <c r="H28" s="49">
        <v>954693763.4387721</v>
      </c>
      <c r="I28" s="51"/>
      <c r="J28" s="52">
        <v>-52439948.21801999</v>
      </c>
      <c r="K28" s="47">
        <v>713000</v>
      </c>
      <c r="L28" s="53">
        <v>315000</v>
      </c>
      <c r="M28" s="53">
        <f t="shared" si="0"/>
        <v>1643688803.6651273</v>
      </c>
      <c r="N28" s="103"/>
      <c r="O28" s="63">
        <v>14654011</v>
      </c>
      <c r="P28" s="105">
        <v>713000</v>
      </c>
      <c r="Q28" s="106">
        <f t="shared" si="1"/>
        <v>1658342814.6651273</v>
      </c>
    </row>
    <row r="29" spans="1:17" ht="12.75">
      <c r="A29" s="113" t="s">
        <v>26</v>
      </c>
      <c r="B29" s="47"/>
      <c r="C29" s="56"/>
      <c r="D29" s="57"/>
      <c r="E29" s="47"/>
      <c r="F29" s="47"/>
      <c r="G29" s="47"/>
      <c r="H29" s="47"/>
      <c r="I29" s="58"/>
      <c r="J29" s="52">
        <v>175000000</v>
      </c>
      <c r="K29" s="108"/>
      <c r="L29" s="53"/>
      <c r="M29" s="53">
        <f t="shared" si="0"/>
        <v>175000000</v>
      </c>
      <c r="N29" s="103"/>
      <c r="O29" s="22"/>
      <c r="P29" s="81"/>
      <c r="Q29" s="106">
        <f t="shared" si="1"/>
        <v>175000000</v>
      </c>
    </row>
    <row r="30" spans="1:17" ht="12.75">
      <c r="A30" s="113" t="s">
        <v>27</v>
      </c>
      <c r="B30" s="47"/>
      <c r="C30" s="56"/>
      <c r="D30" s="57"/>
      <c r="E30" s="47"/>
      <c r="F30" s="47"/>
      <c r="G30" s="47"/>
      <c r="H30" s="47"/>
      <c r="I30" s="58"/>
      <c r="J30" s="52">
        <v>37000000</v>
      </c>
      <c r="K30" s="58"/>
      <c r="L30" s="53"/>
      <c r="M30" s="53">
        <f t="shared" si="0"/>
        <v>37000000</v>
      </c>
      <c r="N30" s="103"/>
      <c r="O30" s="22"/>
      <c r="P30" s="81"/>
      <c r="Q30" s="106">
        <f t="shared" si="1"/>
        <v>37000000</v>
      </c>
    </row>
    <row r="31" spans="1:17" ht="11.25" customHeight="1">
      <c r="A31" s="77"/>
      <c r="B31" s="47"/>
      <c r="C31" s="59"/>
      <c r="D31" s="60"/>
      <c r="E31" s="47"/>
      <c r="F31" s="47"/>
      <c r="G31" s="47"/>
      <c r="H31" s="47"/>
      <c r="I31" s="47"/>
      <c r="J31" s="47"/>
      <c r="K31" s="47"/>
      <c r="L31" s="53"/>
      <c r="M31" s="53"/>
      <c r="N31" s="103"/>
      <c r="O31" s="109"/>
      <c r="P31" s="81"/>
      <c r="Q31" s="106"/>
    </row>
    <row r="32" spans="1:17" s="1" customFormat="1" ht="12.75">
      <c r="A32" s="114" t="s">
        <v>48</v>
      </c>
      <c r="B32" s="102">
        <f>SUM(B8:B31)</f>
        <v>88180770000.00002</v>
      </c>
      <c r="C32" s="102">
        <f aca="true" t="shared" si="2" ref="C32:L32">SUM(C8:C31)</f>
        <v>1982157447</v>
      </c>
      <c r="D32" s="102">
        <f t="shared" si="2"/>
        <v>5522245190</v>
      </c>
      <c r="E32" s="102">
        <f t="shared" si="2"/>
        <v>31779911244.415043</v>
      </c>
      <c r="F32" s="102">
        <f t="shared" si="2"/>
        <v>5500160509.980683</v>
      </c>
      <c r="G32" s="102">
        <f t="shared" si="2"/>
        <v>40285066655.84774</v>
      </c>
      <c r="H32" s="102">
        <f t="shared" si="2"/>
        <v>3161228953.15417</v>
      </c>
      <c r="I32" s="102"/>
      <c r="J32" s="102"/>
      <c r="K32" s="102">
        <f t="shared" si="2"/>
        <v>10000000</v>
      </c>
      <c r="L32" s="102">
        <f t="shared" si="2"/>
        <v>6840000</v>
      </c>
      <c r="M32" s="53">
        <f>+E32+F32+G32+H32+I32+J32+K32+L32-1</f>
        <v>80743207362.39764</v>
      </c>
      <c r="N32" s="103"/>
      <c r="O32" s="104">
        <f>SUM(O8:O31)</f>
        <v>180000000</v>
      </c>
      <c r="P32" s="68">
        <v>10000000</v>
      </c>
      <c r="Q32" s="69">
        <f t="shared" si="1"/>
        <v>80923207362.39764</v>
      </c>
    </row>
    <row r="33" spans="1:18" ht="12.75">
      <c r="A33" s="115" t="s">
        <v>41</v>
      </c>
      <c r="B33" s="73"/>
      <c r="C33" s="74"/>
      <c r="D33" s="75"/>
      <c r="E33" s="75"/>
      <c r="F33" s="72"/>
      <c r="G33" s="38"/>
      <c r="H33" s="38"/>
      <c r="I33" s="38"/>
      <c r="J33" s="38"/>
      <c r="K33" s="38"/>
      <c r="L33" s="40"/>
      <c r="M33" s="43">
        <v>7504402637</v>
      </c>
      <c r="N33" s="24"/>
      <c r="O33" s="65"/>
      <c r="P33" s="24"/>
      <c r="Q33" s="43">
        <f>+M33</f>
        <v>7504402637</v>
      </c>
      <c r="R33" s="24"/>
    </row>
    <row r="34" spans="1:43" ht="12.75">
      <c r="A34" s="42" t="s">
        <v>29</v>
      </c>
      <c r="B34" s="21">
        <v>1000000000</v>
      </c>
      <c r="C34" s="36"/>
      <c r="D34" s="39"/>
      <c r="E34" s="79"/>
      <c r="F34" s="80"/>
      <c r="G34" s="39"/>
      <c r="H34" s="49">
        <v>1000000000</v>
      </c>
      <c r="I34" s="96"/>
      <c r="J34" s="96"/>
      <c r="K34" s="96"/>
      <c r="L34" s="41"/>
      <c r="M34" s="43">
        <v>1000000000</v>
      </c>
      <c r="N34" s="81"/>
      <c r="O34" s="64"/>
      <c r="P34" s="81"/>
      <c r="Q34" s="82">
        <f>+M34</f>
        <v>1000000000</v>
      </c>
      <c r="R34" s="8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2.75">
      <c r="A35" s="42" t="s">
        <v>30</v>
      </c>
      <c r="B35" s="21">
        <v>10000000</v>
      </c>
      <c r="C35" s="97"/>
      <c r="D35" s="98"/>
      <c r="E35" s="99"/>
      <c r="F35" s="98"/>
      <c r="G35" s="98"/>
      <c r="H35" s="49">
        <f>+B35</f>
        <v>10000000</v>
      </c>
      <c r="I35" s="39"/>
      <c r="J35" s="83"/>
      <c r="K35" s="83"/>
      <c r="L35" s="41"/>
      <c r="M35" s="44"/>
      <c r="N35" s="81"/>
      <c r="O35" s="64"/>
      <c r="P35" s="81"/>
      <c r="Q35" s="84"/>
      <c r="R35" s="8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2.75">
      <c r="A36" s="42" t="s">
        <v>31</v>
      </c>
      <c r="B36" s="21">
        <v>6840000</v>
      </c>
      <c r="C36" s="97"/>
      <c r="D36" s="98"/>
      <c r="E36" s="99"/>
      <c r="F36" s="100"/>
      <c r="G36" s="98"/>
      <c r="H36" s="49">
        <f>+B36</f>
        <v>6840000</v>
      </c>
      <c r="I36" s="39"/>
      <c r="J36" s="83"/>
      <c r="K36" s="83"/>
      <c r="L36" s="41"/>
      <c r="M36" s="43"/>
      <c r="N36" s="81"/>
      <c r="O36" s="64"/>
      <c r="P36" s="81"/>
      <c r="Q36" s="84"/>
      <c r="R36" s="8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2.75">
      <c r="A37" s="42" t="s">
        <v>32</v>
      </c>
      <c r="B37" s="21">
        <v>180000000</v>
      </c>
      <c r="C37" s="101"/>
      <c r="D37" s="100"/>
      <c r="E37" s="98"/>
      <c r="F37" s="83"/>
      <c r="G37" s="21"/>
      <c r="H37" s="49">
        <f>+B37</f>
        <v>180000000</v>
      </c>
      <c r="I37" s="83"/>
      <c r="J37" s="83"/>
      <c r="K37" s="83"/>
      <c r="L37" s="41"/>
      <c r="M37" s="85">
        <v>180000000</v>
      </c>
      <c r="N37" s="81"/>
      <c r="O37" s="64"/>
      <c r="P37" s="81"/>
      <c r="Q37" s="84"/>
      <c r="R37" s="8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2.75">
      <c r="A38" s="42" t="s">
        <v>33</v>
      </c>
      <c r="B38" s="21">
        <v>119000000</v>
      </c>
      <c r="C38" s="97"/>
      <c r="D38" s="21"/>
      <c r="E38" s="21"/>
      <c r="F38" s="21"/>
      <c r="G38" s="39"/>
      <c r="H38" s="49">
        <f>+B38</f>
        <v>119000000</v>
      </c>
      <c r="I38" s="83"/>
      <c r="J38" s="83"/>
      <c r="K38" s="83"/>
      <c r="L38" s="83"/>
      <c r="M38" s="85">
        <v>119000000</v>
      </c>
      <c r="N38" s="81"/>
      <c r="O38" s="64"/>
      <c r="P38" s="81"/>
      <c r="Q38" s="82">
        <f>+M38</f>
        <v>119000000</v>
      </c>
      <c r="R38" s="8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2.75">
      <c r="A39" s="42" t="s">
        <v>40</v>
      </c>
      <c r="B39" s="21">
        <v>1676390000</v>
      </c>
      <c r="C39" s="37"/>
      <c r="D39" s="83"/>
      <c r="E39" s="83"/>
      <c r="F39" s="83"/>
      <c r="G39" s="86"/>
      <c r="H39" s="49">
        <f>+B39-50000000</f>
        <v>1626390000</v>
      </c>
      <c r="I39" s="79"/>
      <c r="J39" s="79"/>
      <c r="K39" s="79"/>
      <c r="L39" s="83"/>
      <c r="M39" s="85">
        <v>1626390000</v>
      </c>
      <c r="N39" s="81"/>
      <c r="O39" s="64"/>
      <c r="P39" s="81"/>
      <c r="Q39" s="82">
        <f>+M39</f>
        <v>1626390000</v>
      </c>
      <c r="R39" s="8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2.75">
      <c r="A40" s="116"/>
      <c r="B40" s="87"/>
      <c r="C40" s="61"/>
      <c r="D40" s="88"/>
      <c r="E40" s="88"/>
      <c r="F40" s="62"/>
      <c r="G40" s="88"/>
      <c r="H40" s="62"/>
      <c r="I40" s="87"/>
      <c r="J40" s="87"/>
      <c r="K40" s="87"/>
      <c r="L40" s="89"/>
      <c r="M40" s="90"/>
      <c r="N40" s="81"/>
      <c r="O40" s="91"/>
      <c r="P40" s="92"/>
      <c r="Q40" s="93"/>
      <c r="R40" s="8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3.5" thickBot="1">
      <c r="A41" s="117" t="s">
        <v>34</v>
      </c>
      <c r="B41" s="45">
        <f>SUM(B32:B39)</f>
        <v>91173000000.00002</v>
      </c>
      <c r="C41" s="45">
        <f aca="true" t="shared" si="3" ref="C41:P41">SUM(C32:C39)</f>
        <v>1982157447</v>
      </c>
      <c r="D41" s="45">
        <f t="shared" si="3"/>
        <v>5522245190</v>
      </c>
      <c r="E41" s="45">
        <f t="shared" si="3"/>
        <v>31779911244.415043</v>
      </c>
      <c r="F41" s="45">
        <f t="shared" si="3"/>
        <v>5500160509.980683</v>
      </c>
      <c r="G41" s="45">
        <f t="shared" si="3"/>
        <v>40285066655.84774</v>
      </c>
      <c r="H41" s="45">
        <f t="shared" si="3"/>
        <v>6103458953.15417</v>
      </c>
      <c r="I41" s="45"/>
      <c r="J41" s="45"/>
      <c r="K41" s="45">
        <f t="shared" si="3"/>
        <v>10000000</v>
      </c>
      <c r="L41" s="45">
        <f t="shared" si="3"/>
        <v>6840000</v>
      </c>
      <c r="M41" s="46">
        <f>SUM(M32:M39)+1</f>
        <v>91173000000.39764</v>
      </c>
      <c r="N41" s="67">
        <f t="shared" si="3"/>
        <v>0</v>
      </c>
      <c r="O41" s="66"/>
      <c r="P41" s="67">
        <f t="shared" si="3"/>
        <v>10000000</v>
      </c>
      <c r="Q41" s="46">
        <f>SUM(Q32:Q39)+1</f>
        <v>91173000000.39764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.75">
      <c r="A42" s="29"/>
      <c r="B42" s="1"/>
      <c r="C42" s="30"/>
      <c r="D42" s="4"/>
      <c r="E42" s="94"/>
      <c r="F42" s="9"/>
      <c r="G42" s="94"/>
      <c r="H42" s="9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>
      <c r="A43" s="24" t="s">
        <v>45</v>
      </c>
      <c r="B43" s="1"/>
      <c r="C43" s="30"/>
      <c r="D43" s="4"/>
      <c r="E43" s="94"/>
      <c r="F43" s="9"/>
      <c r="G43" s="31"/>
      <c r="H43" s="95"/>
      <c r="I43" s="1"/>
      <c r="J43" s="1"/>
      <c r="K43" s="1"/>
      <c r="L43" s="1"/>
      <c r="M43" s="9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7" ht="12.75">
      <c r="A44" s="29"/>
      <c r="C44" s="30"/>
      <c r="D44" s="32"/>
      <c r="E44" s="25"/>
      <c r="F44" s="26"/>
      <c r="G44" s="25"/>
    </row>
    <row r="45" spans="1:7" ht="12.75">
      <c r="A45" s="29"/>
      <c r="C45" s="30"/>
      <c r="D45" s="13"/>
      <c r="E45" s="26"/>
      <c r="F45" s="26"/>
      <c r="G45" s="25"/>
    </row>
    <row r="46" spans="1:13" ht="12.75">
      <c r="A46" s="29"/>
      <c r="C46" s="30"/>
      <c r="D46" s="27"/>
      <c r="E46" s="25"/>
      <c r="F46" s="26"/>
      <c r="G46" s="13"/>
      <c r="M46" s="28"/>
    </row>
    <row r="47" spans="1:7" ht="12.75">
      <c r="A47" s="29"/>
      <c r="C47" s="30"/>
      <c r="D47" s="13"/>
      <c r="E47" s="13"/>
      <c r="F47" s="13"/>
      <c r="G47" s="13"/>
    </row>
    <row r="48" spans="1:7" ht="12.75">
      <c r="A48" s="29"/>
      <c r="C48" s="30"/>
      <c r="D48" s="13"/>
      <c r="E48" s="13"/>
      <c r="F48" s="33"/>
      <c r="G48" s="25"/>
    </row>
    <row r="49" spans="1:7" ht="12.75">
      <c r="A49" s="29"/>
      <c r="C49" s="30"/>
      <c r="D49" s="13"/>
      <c r="E49" s="13"/>
      <c r="F49" s="33"/>
      <c r="G49" s="25"/>
    </row>
    <row r="50" spans="1:7" ht="12.75">
      <c r="A50" s="29"/>
      <c r="C50" s="30"/>
      <c r="D50" s="13"/>
      <c r="E50" s="13"/>
      <c r="F50" s="13"/>
      <c r="G50" s="31"/>
    </row>
    <row r="51" spans="1:7" ht="12.75">
      <c r="A51" s="29"/>
      <c r="C51" s="30"/>
      <c r="D51" s="2"/>
      <c r="E51" s="2"/>
      <c r="F51" s="2"/>
      <c r="G51" s="2"/>
    </row>
    <row r="52" spans="1:7" ht="12.75">
      <c r="A52" s="29"/>
      <c r="C52" s="30"/>
      <c r="D52" s="2"/>
      <c r="E52" s="2"/>
      <c r="F52" s="2"/>
      <c r="G52" s="2"/>
    </row>
    <row r="53" spans="1:3" ht="12.75">
      <c r="A53" s="29"/>
      <c r="C53" s="30"/>
    </row>
    <row r="54" spans="1:3" ht="12.75">
      <c r="A54" s="29"/>
      <c r="C54" s="30"/>
    </row>
    <row r="55" spans="1:3" ht="12.75">
      <c r="A55" s="29"/>
      <c r="C55" s="30"/>
    </row>
    <row r="56" spans="1:3" ht="12.75">
      <c r="A56" s="29"/>
      <c r="C56" s="30"/>
    </row>
    <row r="57" spans="1:3" ht="12.75">
      <c r="A57" s="29"/>
      <c r="C57" s="30"/>
    </row>
    <row r="58" spans="1:3" ht="12.75">
      <c r="A58" s="29"/>
      <c r="C58" s="30"/>
    </row>
    <row r="59" spans="1:3" ht="12.75">
      <c r="A59" s="29"/>
      <c r="C59" s="30"/>
    </row>
    <row r="60" spans="1:3" ht="12.75">
      <c r="A60" s="29"/>
      <c r="C60" s="30"/>
    </row>
    <row r="61" ht="12.75">
      <c r="C61" s="30"/>
    </row>
    <row r="62" ht="12.75">
      <c r="C62" s="30"/>
    </row>
    <row r="63" ht="12.75">
      <c r="C63" s="30"/>
    </row>
    <row r="64" ht="12.75">
      <c r="C64" s="30"/>
    </row>
    <row r="65" ht="12.75">
      <c r="C65" s="30"/>
    </row>
    <row r="66" spans="1:3" ht="12.75">
      <c r="A66" s="34"/>
      <c r="C66" s="30"/>
    </row>
    <row r="67" spans="1:3" ht="12.75">
      <c r="A67" s="34"/>
      <c r="C67" s="30"/>
    </row>
    <row r="68" spans="1:3" ht="12.75">
      <c r="A68" s="34"/>
      <c r="C68" s="30"/>
    </row>
    <row r="69" spans="1:3" ht="12.75">
      <c r="A69" s="34"/>
      <c r="C69" s="30"/>
    </row>
    <row r="70" spans="1:3" ht="12.75">
      <c r="A70" s="34"/>
      <c r="C70" s="30"/>
    </row>
    <row r="71" spans="1:3" ht="12.75">
      <c r="A71" s="34"/>
      <c r="C71" s="30"/>
    </row>
    <row r="72" spans="1:3" ht="12.75">
      <c r="A72" s="34"/>
      <c r="C72" s="30"/>
    </row>
    <row r="73" spans="1:3" ht="12.75">
      <c r="A73" s="34"/>
      <c r="C73" s="30"/>
    </row>
    <row r="74" spans="1:3" ht="12.75">
      <c r="A74" s="34"/>
      <c r="C74" s="30"/>
    </row>
    <row r="75" spans="1:3" ht="12.75">
      <c r="A75" s="34"/>
      <c r="C75" s="30"/>
    </row>
    <row r="76" spans="1:3" ht="12.75">
      <c r="A76" s="34"/>
      <c r="C76" s="30"/>
    </row>
    <row r="77" spans="1:3" ht="12.75">
      <c r="A77" s="34"/>
      <c r="C77" s="30"/>
    </row>
    <row r="78" spans="1:3" ht="12.75">
      <c r="A78" s="34"/>
      <c r="C78" s="30"/>
    </row>
    <row r="79" spans="1:3" ht="12.75">
      <c r="A79" s="34"/>
      <c r="C79" s="30"/>
    </row>
    <row r="80" spans="1:3" ht="12.75">
      <c r="A80" s="34"/>
      <c r="C80" s="30"/>
    </row>
    <row r="81" spans="1:3" ht="12.75">
      <c r="A81" s="34"/>
      <c r="C81" s="30"/>
    </row>
    <row r="82" spans="1:3" ht="12.75">
      <c r="A82" s="34"/>
      <c r="C82" s="30"/>
    </row>
    <row r="83" spans="1:3" ht="12.75">
      <c r="A83" s="34"/>
      <c r="C83" s="30"/>
    </row>
    <row r="84" spans="1:3" ht="12.75">
      <c r="A84" s="34"/>
      <c r="C84" s="30"/>
    </row>
    <row r="85" spans="1:3" ht="12.75">
      <c r="A85" s="34"/>
      <c r="C85" s="30"/>
    </row>
    <row r="86" spans="1:3" ht="12.75">
      <c r="A86" s="34"/>
      <c r="C86" s="30"/>
    </row>
    <row r="87" spans="1:3" ht="12.75">
      <c r="A87" s="34"/>
      <c r="C87" s="30"/>
    </row>
    <row r="88" ht="12.75">
      <c r="C88" s="30"/>
    </row>
    <row r="89" ht="12.75">
      <c r="C89" s="30"/>
    </row>
  </sheetData>
  <mergeCells count="1">
    <mergeCell ref="A4:Q4"/>
  </mergeCells>
  <printOptions horizontalCentered="1" verticalCentered="1"/>
  <pageMargins left="0" right="0" top="0" bottom="0" header="0.5118110236220472" footer="0.1181102362204724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della Salute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Valentinig</dc:creator>
  <cp:keywords/>
  <dc:description/>
  <cp:lastModifiedBy>ruggerof</cp:lastModifiedBy>
  <cp:lastPrinted>2006-11-14T10:58:05Z</cp:lastPrinted>
  <dcterms:created xsi:type="dcterms:W3CDTF">2006-04-06T13:23:34Z</dcterms:created>
  <dcterms:modified xsi:type="dcterms:W3CDTF">2006-12-11T14:48:09Z</dcterms:modified>
  <cp:category/>
  <cp:version/>
  <cp:contentType/>
  <cp:contentStatus/>
</cp:coreProperties>
</file>